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Doc_UCL\Writing\Paper 3\More Drafts\For OPRS_June15\Data\"/>
    </mc:Choice>
  </mc:AlternateContent>
  <bookViews>
    <workbookView xWindow="600" yWindow="510" windowWidth="19320" windowHeight="11640" tabRatio="833"/>
  </bookViews>
  <sheets>
    <sheet name="Raw" sheetId="2" r:id="rId1"/>
    <sheet name="Fox-A" sheetId="4" r:id="rId2"/>
    <sheet name="Crawford-A" sheetId="5" r:id="rId3"/>
    <sheet name="FP-N" sheetId="12" r:id="rId4"/>
    <sheet name="CT-N" sheetId="13" r:id="rId5"/>
    <sheet name="FP-C" sheetId="14" r:id="rId6"/>
    <sheet name="CT-C" sheetId="15" r:id="rId7"/>
    <sheet name="FP-R" sheetId="16" r:id="rId8"/>
    <sheet name="CT-R" sheetId="17" r:id="rId9"/>
    <sheet name="Summary" sheetId="3" r:id="rId10"/>
  </sheets>
  <calcPr calcId="152511"/>
</workbook>
</file>

<file path=xl/calcChain.xml><?xml version="1.0" encoding="utf-8"?>
<calcChain xmlns="http://schemas.openxmlformats.org/spreadsheetml/2006/main">
  <c r="BL155" i="2" l="1"/>
  <c r="BL156" i="2"/>
  <c r="BL157" i="2"/>
  <c r="BL152" i="2"/>
  <c r="BL153" i="2"/>
  <c r="BL154" i="2"/>
  <c r="BL149" i="2" l="1"/>
  <c r="BL150" i="2"/>
  <c r="BL151" i="2"/>
  <c r="BL143" i="2" l="1"/>
  <c r="BL144" i="2"/>
  <c r="BL145" i="2"/>
  <c r="BL137" i="2"/>
  <c r="BL138" i="2"/>
  <c r="BL139" i="2"/>
  <c r="BL134" i="2"/>
  <c r="BL135" i="2"/>
  <c r="BL136" i="2"/>
  <c r="BL128" i="2"/>
  <c r="BL129" i="2"/>
  <c r="BL130" i="2"/>
  <c r="BL113" i="2"/>
  <c r="BL114" i="2"/>
  <c r="BL115" i="2"/>
  <c r="BL110" i="2"/>
  <c r="BL111" i="2"/>
  <c r="BL112" i="2"/>
  <c r="BL76" i="2"/>
  <c r="BL77" i="2"/>
  <c r="BL78" i="2"/>
  <c r="BL70" i="2"/>
  <c r="BL71" i="2"/>
  <c r="BL72" i="2"/>
  <c r="BL58" i="2"/>
  <c r="BL59" i="2"/>
  <c r="BL60" i="2"/>
  <c r="BL55" i="2"/>
  <c r="BL56" i="2"/>
  <c r="BL57" i="2"/>
  <c r="BL49" i="2"/>
  <c r="BL50" i="2"/>
  <c r="BL51" i="2"/>
  <c r="BL19" i="2"/>
  <c r="BL20" i="2"/>
  <c r="BL21" i="2"/>
  <c r="BL43" i="2"/>
  <c r="BL44" i="2"/>
  <c r="BL45" i="2"/>
  <c r="BL37" i="2"/>
  <c r="BL38" i="2"/>
  <c r="BL39" i="2"/>
  <c r="BL34" i="2" l="1"/>
  <c r="BL35" i="2"/>
  <c r="BL36" i="2"/>
  <c r="BL22" i="2"/>
  <c r="BL23" i="2"/>
  <c r="BL24" i="2"/>
  <c r="BL176" i="2" s="1"/>
  <c r="BL178" i="2"/>
  <c r="AD145" i="2"/>
  <c r="BB145" i="2" s="1"/>
  <c r="AE145" i="2"/>
  <c r="BC145" i="2" s="1"/>
  <c r="AF145" i="2"/>
  <c r="BD145" i="2" s="1"/>
  <c r="AG145" i="2"/>
  <c r="BE145" i="2" s="1"/>
  <c r="AH145" i="2"/>
  <c r="BF145" i="2" s="1"/>
  <c r="AI145" i="2"/>
  <c r="BG145" i="2" s="1"/>
  <c r="AJ145" i="2"/>
  <c r="BH145" i="2" s="1"/>
  <c r="AK145" i="2"/>
  <c r="BI145" i="2" s="1"/>
  <c r="AL145" i="2"/>
  <c r="BJ145" i="2" s="1"/>
  <c r="AM145" i="2"/>
  <c r="BK145" i="2" s="1"/>
  <c r="AO145" i="2"/>
  <c r="BM145" i="2" s="1"/>
  <c r="AP145" i="2"/>
  <c r="BN145" i="2" s="1"/>
  <c r="AQ145" i="2"/>
  <c r="BO145" i="2" s="1"/>
  <c r="AR145" i="2"/>
  <c r="BP145" i="2" s="1"/>
  <c r="AS145" i="2"/>
  <c r="BQ145" i="2" s="1"/>
  <c r="AT145" i="2"/>
  <c r="BR145" i="2" s="1"/>
  <c r="AU145" i="2"/>
  <c r="BS145" i="2" s="1"/>
  <c r="AV145" i="2"/>
  <c r="BT145" i="2" s="1"/>
  <c r="AW145" i="2"/>
  <c r="BU145" i="2" s="1"/>
  <c r="AX145" i="2"/>
  <c r="BV145" i="2" s="1"/>
  <c r="AY145" i="2"/>
  <c r="BW145" i="2" s="1"/>
  <c r="AZ145" i="2"/>
  <c r="BX145" i="2" s="1"/>
  <c r="AD146" i="2"/>
  <c r="BB146" i="2" s="1"/>
  <c r="AE146" i="2"/>
  <c r="BC146" i="2" s="1"/>
  <c r="AF146" i="2"/>
  <c r="BD146" i="2" s="1"/>
  <c r="AG146" i="2"/>
  <c r="BE146" i="2" s="1"/>
  <c r="AH146" i="2"/>
  <c r="BF146" i="2" s="1"/>
  <c r="AI146" i="2"/>
  <c r="BG146" i="2" s="1"/>
  <c r="AJ146" i="2"/>
  <c r="BH146" i="2" s="1"/>
  <c r="AK146" i="2"/>
  <c r="BI146" i="2" s="1"/>
  <c r="CC146" i="2" s="1"/>
  <c r="AL146" i="2"/>
  <c r="BJ146" i="2" s="1"/>
  <c r="AM146" i="2"/>
  <c r="BK146" i="2" s="1"/>
  <c r="AO146" i="2"/>
  <c r="BM146" i="2" s="1"/>
  <c r="AP146" i="2"/>
  <c r="BN146" i="2" s="1"/>
  <c r="AQ146" i="2"/>
  <c r="BO146" i="2" s="1"/>
  <c r="AR146" i="2"/>
  <c r="BP146" i="2" s="1"/>
  <c r="AS146" i="2"/>
  <c r="BQ146" i="2" s="1"/>
  <c r="AT146" i="2"/>
  <c r="BR146" i="2" s="1"/>
  <c r="CH146" i="2" s="1"/>
  <c r="AU146" i="2"/>
  <c r="BS146" i="2" s="1"/>
  <c r="AV146" i="2"/>
  <c r="BT146" i="2" s="1"/>
  <c r="AW146" i="2"/>
  <c r="BU146" i="2" s="1"/>
  <c r="AX146" i="2"/>
  <c r="BV146" i="2" s="1"/>
  <c r="AY146" i="2"/>
  <c r="BW146" i="2" s="1"/>
  <c r="AZ146" i="2"/>
  <c r="BX146" i="2" s="1"/>
  <c r="AD147" i="2"/>
  <c r="BB147" i="2" s="1"/>
  <c r="AE147" i="2"/>
  <c r="AF147" i="2"/>
  <c r="AG147" i="2"/>
  <c r="AH147" i="2"/>
  <c r="AI147" i="2"/>
  <c r="AJ147" i="2"/>
  <c r="AK147" i="2"/>
  <c r="AL147" i="2"/>
  <c r="AM147" i="2"/>
  <c r="AO147" i="2"/>
  <c r="BM147" i="2" s="1"/>
  <c r="AP147" i="2"/>
  <c r="AQ147" i="2"/>
  <c r="AR147" i="2"/>
  <c r="AS147" i="2"/>
  <c r="AT147" i="2"/>
  <c r="AU147" i="2"/>
  <c r="AV147" i="2"/>
  <c r="AW147" i="2"/>
  <c r="AX147" i="2"/>
  <c r="AY147" i="2"/>
  <c r="AZ147" i="2"/>
  <c r="AD148" i="2"/>
  <c r="BB148" i="2" s="1"/>
  <c r="AE148" i="2"/>
  <c r="BC148" i="2" s="1"/>
  <c r="AF148" i="2"/>
  <c r="BD148" i="2" s="1"/>
  <c r="AG148" i="2"/>
  <c r="BE148" i="2" s="1"/>
  <c r="AH148" i="2"/>
  <c r="BF148" i="2" s="1"/>
  <c r="AI148" i="2"/>
  <c r="BG148" i="2" s="1"/>
  <c r="AJ148" i="2"/>
  <c r="BH148" i="2" s="1"/>
  <c r="AK148" i="2"/>
  <c r="BI148" i="2" s="1"/>
  <c r="AL148" i="2"/>
  <c r="BJ148" i="2" s="1"/>
  <c r="AM148" i="2"/>
  <c r="BK148" i="2" s="1"/>
  <c r="AO148" i="2"/>
  <c r="BM148" i="2" s="1"/>
  <c r="AP148" i="2"/>
  <c r="BN148" i="2" s="1"/>
  <c r="AQ148" i="2"/>
  <c r="BO148" i="2" s="1"/>
  <c r="AR148" i="2"/>
  <c r="BP148" i="2" s="1"/>
  <c r="AS148" i="2"/>
  <c r="BQ148" i="2" s="1"/>
  <c r="AT148" i="2"/>
  <c r="BR148" i="2" s="1"/>
  <c r="AU148" i="2"/>
  <c r="BS148" i="2" s="1"/>
  <c r="AV148" i="2"/>
  <c r="BT148" i="2" s="1"/>
  <c r="AW148" i="2"/>
  <c r="BU148" i="2" s="1"/>
  <c r="AX148" i="2"/>
  <c r="BV148" i="2" s="1"/>
  <c r="AY148" i="2"/>
  <c r="BW148" i="2" s="1"/>
  <c r="AZ148" i="2"/>
  <c r="BX148" i="2" s="1"/>
  <c r="AD149" i="2"/>
  <c r="BB149" i="2" s="1"/>
  <c r="CM149" i="2" s="1"/>
  <c r="AE149" i="2"/>
  <c r="BC149" i="2" s="1"/>
  <c r="AF149" i="2"/>
  <c r="BD149" i="2" s="1"/>
  <c r="AG149" i="2"/>
  <c r="BE149" i="2" s="1"/>
  <c r="AH149" i="2"/>
  <c r="BF149" i="2" s="1"/>
  <c r="AI149" i="2"/>
  <c r="BG149" i="2" s="1"/>
  <c r="CB149" i="2" s="1"/>
  <c r="AJ149" i="2"/>
  <c r="BH149" i="2" s="1"/>
  <c r="AK149" i="2"/>
  <c r="BI149" i="2" s="1"/>
  <c r="CO149" i="2" s="1"/>
  <c r="AL149" i="2"/>
  <c r="BJ149" i="2" s="1"/>
  <c r="AM149" i="2"/>
  <c r="BK149" i="2" s="1"/>
  <c r="AO149" i="2"/>
  <c r="BM149" i="2" s="1"/>
  <c r="AP149" i="2"/>
  <c r="BN149" i="2" s="1"/>
  <c r="AQ149" i="2"/>
  <c r="BO149" i="2" s="1"/>
  <c r="AR149" i="2"/>
  <c r="BP149" i="2" s="1"/>
  <c r="AS149" i="2"/>
  <c r="BQ149" i="2" s="1"/>
  <c r="AT149" i="2"/>
  <c r="BR149" i="2" s="1"/>
  <c r="AU149" i="2"/>
  <c r="BS149" i="2" s="1"/>
  <c r="CI149" i="2" s="1"/>
  <c r="AV149" i="2"/>
  <c r="BT149" i="2" s="1"/>
  <c r="AW149" i="2"/>
  <c r="BU149" i="2" s="1"/>
  <c r="AX149" i="2"/>
  <c r="BV149" i="2" s="1"/>
  <c r="AY149" i="2"/>
  <c r="BW149" i="2" s="1"/>
  <c r="AZ149" i="2"/>
  <c r="BX149" i="2" s="1"/>
  <c r="CK149" i="2" s="1"/>
  <c r="AD150" i="2"/>
  <c r="BB150" i="2" s="1"/>
  <c r="AE150" i="2"/>
  <c r="AF150" i="2"/>
  <c r="AG150" i="2"/>
  <c r="AH150" i="2"/>
  <c r="AI150" i="2"/>
  <c r="AJ150" i="2"/>
  <c r="AK150" i="2"/>
  <c r="AL150" i="2"/>
  <c r="AM150" i="2"/>
  <c r="AO150" i="2"/>
  <c r="BM150" i="2" s="1"/>
  <c r="AP150" i="2"/>
  <c r="AQ150" i="2"/>
  <c r="AR150" i="2"/>
  <c r="AS150" i="2"/>
  <c r="AT150" i="2"/>
  <c r="AU150" i="2"/>
  <c r="AV150" i="2"/>
  <c r="AW150" i="2"/>
  <c r="AX150" i="2"/>
  <c r="AY150" i="2"/>
  <c r="AZ150" i="2"/>
  <c r="AD151" i="2"/>
  <c r="BB151" i="2" s="1"/>
  <c r="AE151" i="2"/>
  <c r="BC151" i="2" s="1"/>
  <c r="AF151" i="2"/>
  <c r="BD151" i="2" s="1"/>
  <c r="AG151" i="2"/>
  <c r="BE151" i="2" s="1"/>
  <c r="AH151" i="2"/>
  <c r="BF151" i="2" s="1"/>
  <c r="AI151" i="2"/>
  <c r="BG151" i="2" s="1"/>
  <c r="AJ151" i="2"/>
  <c r="BH151" i="2" s="1"/>
  <c r="AK151" i="2"/>
  <c r="BI151" i="2" s="1"/>
  <c r="AL151" i="2"/>
  <c r="BJ151" i="2" s="1"/>
  <c r="AM151" i="2"/>
  <c r="BK151" i="2" s="1"/>
  <c r="AO151" i="2"/>
  <c r="BM151" i="2" s="1"/>
  <c r="AP151" i="2"/>
  <c r="BN151" i="2" s="1"/>
  <c r="AQ151" i="2"/>
  <c r="BO151" i="2" s="1"/>
  <c r="AR151" i="2"/>
  <c r="BP151" i="2" s="1"/>
  <c r="AS151" i="2"/>
  <c r="BQ151" i="2" s="1"/>
  <c r="AT151" i="2"/>
  <c r="BR151" i="2" s="1"/>
  <c r="AU151" i="2"/>
  <c r="BS151" i="2" s="1"/>
  <c r="AV151" i="2"/>
  <c r="BT151" i="2" s="1"/>
  <c r="AW151" i="2"/>
  <c r="BU151" i="2" s="1"/>
  <c r="AX151" i="2"/>
  <c r="BV151" i="2" s="1"/>
  <c r="AY151" i="2"/>
  <c r="BW151" i="2" s="1"/>
  <c r="AZ151" i="2"/>
  <c r="BX151" i="2" s="1"/>
  <c r="AD152" i="2"/>
  <c r="BB152" i="2" s="1"/>
  <c r="AE152" i="2"/>
  <c r="BC152" i="2" s="1"/>
  <c r="AF152" i="2"/>
  <c r="BD152" i="2" s="1"/>
  <c r="AG152" i="2"/>
  <c r="BE152" i="2" s="1"/>
  <c r="CA152" i="2" s="1"/>
  <c r="AH152" i="2"/>
  <c r="BF152" i="2" s="1"/>
  <c r="AI152" i="2"/>
  <c r="BG152" i="2" s="1"/>
  <c r="AJ152" i="2"/>
  <c r="BH152" i="2" s="1"/>
  <c r="AK152" i="2"/>
  <c r="BI152" i="2" s="1"/>
  <c r="AL152" i="2"/>
  <c r="BJ152" i="2" s="1"/>
  <c r="AM152" i="2"/>
  <c r="BK152" i="2" s="1"/>
  <c r="AO152" i="2"/>
  <c r="BM152" i="2" s="1"/>
  <c r="AP152" i="2"/>
  <c r="BN152" i="2" s="1"/>
  <c r="AQ152" i="2"/>
  <c r="BO152" i="2" s="1"/>
  <c r="AR152" i="2"/>
  <c r="BP152" i="2" s="1"/>
  <c r="AS152" i="2"/>
  <c r="BQ152" i="2" s="1"/>
  <c r="CH152" i="2" s="1"/>
  <c r="AT152" i="2"/>
  <c r="BR152" i="2" s="1"/>
  <c r="AU152" i="2"/>
  <c r="BS152" i="2" s="1"/>
  <c r="AV152" i="2"/>
  <c r="BT152" i="2" s="1"/>
  <c r="AW152" i="2"/>
  <c r="BU152" i="2" s="1"/>
  <c r="AX152" i="2"/>
  <c r="BV152" i="2" s="1"/>
  <c r="CJ152" i="2" s="1"/>
  <c r="AY152" i="2"/>
  <c r="BW152" i="2" s="1"/>
  <c r="AZ152" i="2"/>
  <c r="BX152" i="2" s="1"/>
  <c r="AD153" i="2"/>
  <c r="BB153" i="2" s="1"/>
  <c r="AE153" i="2"/>
  <c r="AF153" i="2"/>
  <c r="AG153" i="2"/>
  <c r="AH153" i="2"/>
  <c r="AI153" i="2"/>
  <c r="AJ153" i="2"/>
  <c r="AK153" i="2"/>
  <c r="AL153" i="2"/>
  <c r="AM153" i="2"/>
  <c r="AO153" i="2"/>
  <c r="BM153" i="2" s="1"/>
  <c r="AP153" i="2"/>
  <c r="AQ153" i="2"/>
  <c r="AR153" i="2"/>
  <c r="AS153" i="2"/>
  <c r="AT153" i="2"/>
  <c r="AU153" i="2"/>
  <c r="AV153" i="2"/>
  <c r="AW153" i="2"/>
  <c r="AX153" i="2"/>
  <c r="AY153" i="2"/>
  <c r="AZ153" i="2"/>
  <c r="AD154" i="2"/>
  <c r="BB154" i="2" s="1"/>
  <c r="AE154" i="2"/>
  <c r="BC154" i="2" s="1"/>
  <c r="AF154" i="2"/>
  <c r="BD154" i="2" s="1"/>
  <c r="AG154" i="2"/>
  <c r="BE154" i="2" s="1"/>
  <c r="AH154" i="2"/>
  <c r="BF154" i="2" s="1"/>
  <c r="AI154" i="2"/>
  <c r="BG154" i="2" s="1"/>
  <c r="AJ154" i="2"/>
  <c r="BH154" i="2" s="1"/>
  <c r="AK154" i="2"/>
  <c r="BI154" i="2" s="1"/>
  <c r="AL154" i="2"/>
  <c r="BJ154" i="2" s="1"/>
  <c r="AM154" i="2"/>
  <c r="BK154" i="2" s="1"/>
  <c r="AO154" i="2"/>
  <c r="BM154" i="2" s="1"/>
  <c r="AP154" i="2"/>
  <c r="BN154" i="2" s="1"/>
  <c r="AQ154" i="2"/>
  <c r="BO154" i="2" s="1"/>
  <c r="AR154" i="2"/>
  <c r="BP154" i="2" s="1"/>
  <c r="AS154" i="2"/>
  <c r="BQ154" i="2" s="1"/>
  <c r="AT154" i="2"/>
  <c r="BR154" i="2" s="1"/>
  <c r="AU154" i="2"/>
  <c r="BS154" i="2" s="1"/>
  <c r="AV154" i="2"/>
  <c r="BT154" i="2" s="1"/>
  <c r="AW154" i="2"/>
  <c r="BU154" i="2" s="1"/>
  <c r="AX154" i="2"/>
  <c r="BV154" i="2" s="1"/>
  <c r="AY154" i="2"/>
  <c r="BW154" i="2" s="1"/>
  <c r="AZ154" i="2"/>
  <c r="BX154" i="2" s="1"/>
  <c r="AD155" i="2"/>
  <c r="BB155" i="2" s="1"/>
  <c r="AE155" i="2"/>
  <c r="BC155" i="2" s="1"/>
  <c r="BZ155" i="2" s="1"/>
  <c r="AF155" i="2"/>
  <c r="BD155" i="2" s="1"/>
  <c r="AG155" i="2"/>
  <c r="BE155" i="2" s="1"/>
  <c r="AH155" i="2"/>
  <c r="BF155" i="2" s="1"/>
  <c r="AI155" i="2"/>
  <c r="BG155" i="2" s="1"/>
  <c r="AJ155" i="2"/>
  <c r="BH155" i="2" s="1"/>
  <c r="AK155" i="2"/>
  <c r="BI155" i="2" s="1"/>
  <c r="AL155" i="2"/>
  <c r="BJ155" i="2" s="1"/>
  <c r="AM155" i="2"/>
  <c r="BK155" i="2" s="1"/>
  <c r="AO155" i="2"/>
  <c r="BM155" i="2" s="1"/>
  <c r="AP155" i="2"/>
  <c r="BN155" i="2" s="1"/>
  <c r="AQ155" i="2"/>
  <c r="BO155" i="2" s="1"/>
  <c r="AR155" i="2"/>
  <c r="BP155" i="2" s="1"/>
  <c r="AS155" i="2"/>
  <c r="BQ155" i="2" s="1"/>
  <c r="AT155" i="2"/>
  <c r="BR155" i="2" s="1"/>
  <c r="AU155" i="2"/>
  <c r="BS155" i="2" s="1"/>
  <c r="AV155" i="2"/>
  <c r="BT155" i="2" s="1"/>
  <c r="AW155" i="2"/>
  <c r="BU155" i="2" s="1"/>
  <c r="AX155" i="2"/>
  <c r="BV155" i="2" s="1"/>
  <c r="AY155" i="2"/>
  <c r="BW155" i="2" s="1"/>
  <c r="AZ155" i="2"/>
  <c r="BX155" i="2" s="1"/>
  <c r="AD156" i="2"/>
  <c r="BB156" i="2" s="1"/>
  <c r="AE156" i="2"/>
  <c r="AF156" i="2"/>
  <c r="AG156" i="2"/>
  <c r="AH156" i="2"/>
  <c r="AI156" i="2"/>
  <c r="AJ156" i="2"/>
  <c r="AK156" i="2"/>
  <c r="AL156" i="2"/>
  <c r="AM156" i="2"/>
  <c r="AO156" i="2"/>
  <c r="BM156" i="2" s="1"/>
  <c r="AP156" i="2"/>
  <c r="AQ156" i="2"/>
  <c r="AR156" i="2"/>
  <c r="AS156" i="2"/>
  <c r="AT156" i="2"/>
  <c r="AU156" i="2"/>
  <c r="AV156" i="2"/>
  <c r="AW156" i="2"/>
  <c r="AX156" i="2"/>
  <c r="AY156" i="2"/>
  <c r="AZ156" i="2"/>
  <c r="BX156" i="2" s="1"/>
  <c r="AD157" i="2"/>
  <c r="BB157" i="2" s="1"/>
  <c r="AE157" i="2"/>
  <c r="BC157" i="2" s="1"/>
  <c r="AF157" i="2"/>
  <c r="BD157" i="2" s="1"/>
  <c r="AG157" i="2"/>
  <c r="BE157" i="2" s="1"/>
  <c r="AH157" i="2"/>
  <c r="BF157" i="2" s="1"/>
  <c r="AI157" i="2"/>
  <c r="BG157" i="2" s="1"/>
  <c r="AJ157" i="2"/>
  <c r="BH157" i="2" s="1"/>
  <c r="AK157" i="2"/>
  <c r="BI157" i="2" s="1"/>
  <c r="AL157" i="2"/>
  <c r="BJ157" i="2" s="1"/>
  <c r="AM157" i="2"/>
  <c r="BK157" i="2" s="1"/>
  <c r="AO157" i="2"/>
  <c r="BM157" i="2" s="1"/>
  <c r="AP157" i="2"/>
  <c r="BN157" i="2" s="1"/>
  <c r="AQ157" i="2"/>
  <c r="BO157" i="2" s="1"/>
  <c r="AR157" i="2"/>
  <c r="BP157" i="2" s="1"/>
  <c r="AS157" i="2"/>
  <c r="BQ157" i="2" s="1"/>
  <c r="AT157" i="2"/>
  <c r="BR157" i="2" s="1"/>
  <c r="AU157" i="2"/>
  <c r="BS157" i="2" s="1"/>
  <c r="AV157" i="2"/>
  <c r="BT157" i="2" s="1"/>
  <c r="AW157" i="2"/>
  <c r="BU157" i="2" s="1"/>
  <c r="AX157" i="2"/>
  <c r="BV157" i="2" s="1"/>
  <c r="AY157" i="2"/>
  <c r="BW157" i="2" s="1"/>
  <c r="AZ157" i="2"/>
  <c r="BX157" i="2" s="1"/>
  <c r="AD158" i="2"/>
  <c r="BB158" i="2" s="1"/>
  <c r="AE158" i="2"/>
  <c r="BC158" i="2" s="1"/>
  <c r="AF158" i="2"/>
  <c r="BD158" i="2" s="1"/>
  <c r="AG158" i="2"/>
  <c r="BE158" i="2" s="1"/>
  <c r="AH158" i="2"/>
  <c r="BF158" i="2" s="1"/>
  <c r="AI158" i="2"/>
  <c r="BG158" i="2" s="1"/>
  <c r="AJ158" i="2"/>
  <c r="BH158" i="2" s="1"/>
  <c r="AK158" i="2"/>
  <c r="BI158" i="2" s="1"/>
  <c r="AL158" i="2"/>
  <c r="BJ158" i="2" s="1"/>
  <c r="AM158" i="2"/>
  <c r="BK158" i="2" s="1"/>
  <c r="AO158" i="2"/>
  <c r="BM158" i="2" s="1"/>
  <c r="AP158" i="2"/>
  <c r="BN158" i="2" s="1"/>
  <c r="AQ158" i="2"/>
  <c r="BO158" i="2" s="1"/>
  <c r="AR158" i="2"/>
  <c r="BP158" i="2" s="1"/>
  <c r="AS158" i="2"/>
  <c r="BQ158" i="2" s="1"/>
  <c r="AT158" i="2"/>
  <c r="BR158" i="2" s="1"/>
  <c r="AU158" i="2"/>
  <c r="BS158" i="2" s="1"/>
  <c r="AV158" i="2"/>
  <c r="BT158" i="2" s="1"/>
  <c r="AW158" i="2"/>
  <c r="BU158" i="2" s="1"/>
  <c r="AX158" i="2"/>
  <c r="BV158" i="2" s="1"/>
  <c r="AY158" i="2"/>
  <c r="BW158" i="2" s="1"/>
  <c r="AZ158" i="2"/>
  <c r="BX158" i="2" s="1"/>
  <c r="AD159" i="2"/>
  <c r="BB159" i="2" s="1"/>
  <c r="AE159" i="2"/>
  <c r="BC159" i="2" s="1"/>
  <c r="AF159" i="2"/>
  <c r="BD159" i="2" s="1"/>
  <c r="AG159" i="2"/>
  <c r="BE159" i="2" s="1"/>
  <c r="AH159" i="2"/>
  <c r="BF159" i="2" s="1"/>
  <c r="AI159" i="2"/>
  <c r="BG159" i="2" s="1"/>
  <c r="AJ159" i="2"/>
  <c r="BH159" i="2" s="1"/>
  <c r="AK159" i="2"/>
  <c r="BI159" i="2" s="1"/>
  <c r="AL159" i="2"/>
  <c r="BJ159" i="2" s="1"/>
  <c r="AM159" i="2"/>
  <c r="BK159" i="2" s="1"/>
  <c r="AO159" i="2"/>
  <c r="BM159" i="2" s="1"/>
  <c r="AP159" i="2"/>
  <c r="BN159" i="2" s="1"/>
  <c r="AQ159" i="2"/>
  <c r="BO159" i="2" s="1"/>
  <c r="AR159" i="2"/>
  <c r="BP159" i="2" s="1"/>
  <c r="AS159" i="2"/>
  <c r="BQ159" i="2" s="1"/>
  <c r="AT159" i="2"/>
  <c r="BR159" i="2" s="1"/>
  <c r="AU159" i="2"/>
  <c r="BS159" i="2" s="1"/>
  <c r="AV159" i="2"/>
  <c r="BT159" i="2" s="1"/>
  <c r="AW159" i="2"/>
  <c r="BU159" i="2" s="1"/>
  <c r="AX159" i="2"/>
  <c r="BV159" i="2" s="1"/>
  <c r="AY159" i="2"/>
  <c r="BW159" i="2" s="1"/>
  <c r="AZ159" i="2"/>
  <c r="BX159" i="2" s="1"/>
  <c r="AD160" i="2"/>
  <c r="BB160" i="2" s="1"/>
  <c r="AE160" i="2"/>
  <c r="BC160" i="2" s="1"/>
  <c r="AF160" i="2"/>
  <c r="BD160" i="2" s="1"/>
  <c r="AG160" i="2"/>
  <c r="BE160" i="2" s="1"/>
  <c r="AH160" i="2"/>
  <c r="BF160" i="2" s="1"/>
  <c r="AI160" i="2"/>
  <c r="BG160" i="2" s="1"/>
  <c r="AJ160" i="2"/>
  <c r="BH160" i="2" s="1"/>
  <c r="AK160" i="2"/>
  <c r="BI160" i="2" s="1"/>
  <c r="AL160" i="2"/>
  <c r="BJ160" i="2" s="1"/>
  <c r="AM160" i="2"/>
  <c r="BK160" i="2" s="1"/>
  <c r="AO160" i="2"/>
  <c r="BM160" i="2" s="1"/>
  <c r="AP160" i="2"/>
  <c r="BN160" i="2" s="1"/>
  <c r="AQ160" i="2"/>
  <c r="BO160" i="2" s="1"/>
  <c r="AR160" i="2"/>
  <c r="BP160" i="2" s="1"/>
  <c r="AS160" i="2"/>
  <c r="BQ160" i="2" s="1"/>
  <c r="AT160" i="2"/>
  <c r="BR160" i="2" s="1"/>
  <c r="AU160" i="2"/>
  <c r="BS160" i="2" s="1"/>
  <c r="AV160" i="2"/>
  <c r="BT160" i="2" s="1"/>
  <c r="AW160" i="2"/>
  <c r="BU160" i="2" s="1"/>
  <c r="AX160" i="2"/>
  <c r="BV160" i="2" s="1"/>
  <c r="AY160" i="2"/>
  <c r="BW160" i="2" s="1"/>
  <c r="AZ160" i="2"/>
  <c r="BX160" i="2" s="1"/>
  <c r="AD161" i="2"/>
  <c r="BB161" i="2" s="1"/>
  <c r="AE161" i="2"/>
  <c r="AF161" i="2"/>
  <c r="AG161" i="2"/>
  <c r="AH161" i="2"/>
  <c r="AI161" i="2"/>
  <c r="BG161" i="2" s="1"/>
  <c r="AJ161" i="2"/>
  <c r="BH161" i="2" s="1"/>
  <c r="AK161" i="2"/>
  <c r="BI161" i="2" s="1"/>
  <c r="AL161" i="2"/>
  <c r="BJ161" i="2" s="1"/>
  <c r="AM161" i="2"/>
  <c r="AO161" i="2"/>
  <c r="AP161" i="2"/>
  <c r="AQ161" i="2"/>
  <c r="AR161" i="2"/>
  <c r="BP161" i="2" s="1"/>
  <c r="AS161" i="2"/>
  <c r="BQ161" i="2" s="1"/>
  <c r="AT161" i="2"/>
  <c r="BR161" i="2" s="1"/>
  <c r="AU161" i="2"/>
  <c r="BS161" i="2" s="1"/>
  <c r="AV161" i="2"/>
  <c r="AW161" i="2"/>
  <c r="AX161" i="2"/>
  <c r="AY161" i="2"/>
  <c r="AZ161" i="2"/>
  <c r="BC161" i="2"/>
  <c r="AD162" i="2"/>
  <c r="BB162" i="2" s="1"/>
  <c r="AE162" i="2"/>
  <c r="AF162" i="2"/>
  <c r="BD162" i="2" s="1"/>
  <c r="AG162" i="2"/>
  <c r="BE162" i="2" s="1"/>
  <c r="AH162" i="2"/>
  <c r="BF162" i="2" s="1"/>
  <c r="AI162" i="2"/>
  <c r="BG162" i="2" s="1"/>
  <c r="AJ162" i="2"/>
  <c r="BH162" i="2" s="1"/>
  <c r="AK162" i="2"/>
  <c r="BI162" i="2" s="1"/>
  <c r="AL162" i="2"/>
  <c r="BJ162" i="2" s="1"/>
  <c r="AM162" i="2"/>
  <c r="BK162" i="2" s="1"/>
  <c r="AO162" i="2"/>
  <c r="BM162" i="2" s="1"/>
  <c r="AP162" i="2"/>
  <c r="BN162" i="2" s="1"/>
  <c r="AQ162" i="2"/>
  <c r="BO162" i="2" s="1"/>
  <c r="AR162" i="2"/>
  <c r="BP162" i="2" s="1"/>
  <c r="AS162" i="2"/>
  <c r="BQ162" i="2" s="1"/>
  <c r="AT162" i="2"/>
  <c r="BR162" i="2" s="1"/>
  <c r="AU162" i="2"/>
  <c r="BS162" i="2" s="1"/>
  <c r="AV162" i="2"/>
  <c r="BT162" i="2" s="1"/>
  <c r="AW162" i="2"/>
  <c r="BU162" i="2" s="1"/>
  <c r="AX162" i="2"/>
  <c r="BV162" i="2" s="1"/>
  <c r="AY162" i="2"/>
  <c r="BW162" i="2" s="1"/>
  <c r="AZ162" i="2"/>
  <c r="BX162" i="2" s="1"/>
  <c r="BC162" i="2"/>
  <c r="AD163" i="2"/>
  <c r="BB163" i="2" s="1"/>
  <c r="AE163" i="2"/>
  <c r="AF163" i="2"/>
  <c r="BD163" i="2" s="1"/>
  <c r="AG163" i="2"/>
  <c r="BE163" i="2" s="1"/>
  <c r="AH163" i="2"/>
  <c r="AI163" i="2"/>
  <c r="BG163" i="2" s="1"/>
  <c r="AJ163" i="2"/>
  <c r="BH163" i="2" s="1"/>
  <c r="AK163" i="2"/>
  <c r="BI163" i="2" s="1"/>
  <c r="AL163" i="2"/>
  <c r="BJ163" i="2" s="1"/>
  <c r="AM163" i="2"/>
  <c r="BK163" i="2" s="1"/>
  <c r="AO163" i="2"/>
  <c r="BM163" i="2" s="1"/>
  <c r="AP163" i="2"/>
  <c r="BN163" i="2" s="1"/>
  <c r="AQ163" i="2"/>
  <c r="BO163" i="2" s="1"/>
  <c r="AR163" i="2"/>
  <c r="BP163" i="2" s="1"/>
  <c r="AS163" i="2"/>
  <c r="BQ163" i="2" s="1"/>
  <c r="AT163" i="2"/>
  <c r="BR163" i="2" s="1"/>
  <c r="AU163" i="2"/>
  <c r="BS163" i="2" s="1"/>
  <c r="AV163" i="2"/>
  <c r="BT163" i="2" s="1"/>
  <c r="AW163" i="2"/>
  <c r="BU163" i="2" s="1"/>
  <c r="AX163" i="2"/>
  <c r="BV163" i="2" s="1"/>
  <c r="AY163" i="2"/>
  <c r="BW163" i="2" s="1"/>
  <c r="AZ163" i="2"/>
  <c r="BX163" i="2" s="1"/>
  <c r="BC163" i="2"/>
  <c r="BD161" i="2"/>
  <c r="BE161" i="2"/>
  <c r="BF161" i="2"/>
  <c r="BK161" i="2"/>
  <c r="BM161" i="2"/>
  <c r="BN161" i="2"/>
  <c r="BO161" i="2"/>
  <c r="BT161" i="2"/>
  <c r="BU161" i="2"/>
  <c r="BV161" i="2"/>
  <c r="BW161" i="2"/>
  <c r="BX161" i="2"/>
  <c r="BF163" i="2"/>
  <c r="CA146" i="2"/>
  <c r="CG146" i="2"/>
  <c r="CJ146" i="2"/>
  <c r="CF146" i="2"/>
  <c r="CK146" i="2"/>
  <c r="CW146" i="2"/>
  <c r="CJ149" i="2"/>
  <c r="BZ149" i="2"/>
  <c r="CW149" i="2"/>
  <c r="CC152" i="2"/>
  <c r="AD65" i="2"/>
  <c r="BB65" i="2" s="1"/>
  <c r="AE65" i="2"/>
  <c r="BC65" i="2" s="1"/>
  <c r="AF65" i="2"/>
  <c r="BD65" i="2" s="1"/>
  <c r="AG65" i="2"/>
  <c r="BE65" i="2" s="1"/>
  <c r="AH65" i="2"/>
  <c r="BF65" i="2" s="1"/>
  <c r="AI65" i="2"/>
  <c r="BG65" i="2" s="1"/>
  <c r="AJ65" i="2"/>
  <c r="BH65" i="2" s="1"/>
  <c r="AK65" i="2"/>
  <c r="BI65" i="2" s="1"/>
  <c r="AL65" i="2"/>
  <c r="BJ65" i="2" s="1"/>
  <c r="AM65" i="2"/>
  <c r="BK65" i="2" s="1"/>
  <c r="AO65" i="2"/>
  <c r="BM65" i="2" s="1"/>
  <c r="AP65" i="2"/>
  <c r="BN65" i="2" s="1"/>
  <c r="AQ65" i="2"/>
  <c r="BO65" i="2" s="1"/>
  <c r="AR65" i="2"/>
  <c r="BP65" i="2" s="1"/>
  <c r="AS65" i="2"/>
  <c r="BQ65" i="2" s="1"/>
  <c r="AT65" i="2"/>
  <c r="BR65" i="2" s="1"/>
  <c r="AU65" i="2"/>
  <c r="BS65" i="2" s="1"/>
  <c r="AV65" i="2"/>
  <c r="BT65" i="2" s="1"/>
  <c r="AW65" i="2"/>
  <c r="BU65" i="2" s="1"/>
  <c r="AX65" i="2"/>
  <c r="BV65" i="2" s="1"/>
  <c r="AY65" i="2"/>
  <c r="BW65" i="2" s="1"/>
  <c r="AZ65" i="2"/>
  <c r="BX65" i="2" s="1"/>
  <c r="AD66" i="2"/>
  <c r="BB66" i="2" s="1"/>
  <c r="AE66" i="2"/>
  <c r="BC66" i="2" s="1"/>
  <c r="AF66" i="2"/>
  <c r="BD66" i="2" s="1"/>
  <c r="AG66" i="2"/>
  <c r="BE66" i="2" s="1"/>
  <c r="AH66" i="2"/>
  <c r="BF66" i="2" s="1"/>
  <c r="AI66" i="2"/>
  <c r="BG66" i="2" s="1"/>
  <c r="AJ66" i="2"/>
  <c r="BH66" i="2" s="1"/>
  <c r="AK66" i="2"/>
  <c r="BI66" i="2" s="1"/>
  <c r="AL66" i="2"/>
  <c r="BJ66" i="2" s="1"/>
  <c r="AM66" i="2"/>
  <c r="BK66" i="2" s="1"/>
  <c r="AO66" i="2"/>
  <c r="BM66" i="2" s="1"/>
  <c r="AP66" i="2"/>
  <c r="BN66" i="2" s="1"/>
  <c r="AQ66" i="2"/>
  <c r="BO66" i="2" s="1"/>
  <c r="AR66" i="2"/>
  <c r="BP66" i="2" s="1"/>
  <c r="AS66" i="2"/>
  <c r="BQ66" i="2" s="1"/>
  <c r="AT66" i="2"/>
  <c r="BR66" i="2" s="1"/>
  <c r="AU66" i="2"/>
  <c r="BS66" i="2" s="1"/>
  <c r="AV66" i="2"/>
  <c r="BT66" i="2" s="1"/>
  <c r="AW66" i="2"/>
  <c r="BU66" i="2" s="1"/>
  <c r="AX66" i="2"/>
  <c r="BV66" i="2" s="1"/>
  <c r="AY66" i="2"/>
  <c r="BW66" i="2" s="1"/>
  <c r="AZ66" i="2"/>
  <c r="BX66" i="2" s="1"/>
  <c r="AD67" i="2"/>
  <c r="BB67" i="2" s="1"/>
  <c r="AE67" i="2"/>
  <c r="BC67" i="2" s="1"/>
  <c r="AF67" i="2"/>
  <c r="BD67" i="2" s="1"/>
  <c r="AG67" i="2"/>
  <c r="BE67" i="2" s="1"/>
  <c r="AH67" i="2"/>
  <c r="BF67" i="2" s="1"/>
  <c r="AI67" i="2"/>
  <c r="BG67" i="2" s="1"/>
  <c r="AJ67" i="2"/>
  <c r="BH67" i="2" s="1"/>
  <c r="AK67" i="2"/>
  <c r="BI67" i="2" s="1"/>
  <c r="AL67" i="2"/>
  <c r="BJ67" i="2" s="1"/>
  <c r="AM67" i="2"/>
  <c r="BK67" i="2" s="1"/>
  <c r="AO67" i="2"/>
  <c r="BM67" i="2" s="1"/>
  <c r="AP67" i="2"/>
  <c r="BN67" i="2" s="1"/>
  <c r="AQ67" i="2"/>
  <c r="BO67" i="2" s="1"/>
  <c r="AR67" i="2"/>
  <c r="BP67" i="2" s="1"/>
  <c r="AS67" i="2"/>
  <c r="BQ67" i="2" s="1"/>
  <c r="AT67" i="2"/>
  <c r="BR67" i="2" s="1"/>
  <c r="AU67" i="2"/>
  <c r="BS67" i="2" s="1"/>
  <c r="AV67" i="2"/>
  <c r="BT67" i="2" s="1"/>
  <c r="AW67" i="2"/>
  <c r="BU67" i="2" s="1"/>
  <c r="AX67" i="2"/>
  <c r="BV67" i="2" s="1"/>
  <c r="AY67" i="2"/>
  <c r="BW67" i="2" s="1"/>
  <c r="AZ67" i="2"/>
  <c r="BX67" i="2" s="1"/>
  <c r="AD68" i="2"/>
  <c r="BB68" i="2" s="1"/>
  <c r="AE68" i="2"/>
  <c r="BC68" i="2" s="1"/>
  <c r="AF68" i="2"/>
  <c r="BD68" i="2" s="1"/>
  <c r="AG68" i="2"/>
  <c r="BE68" i="2" s="1"/>
  <c r="AH68" i="2"/>
  <c r="BF68" i="2" s="1"/>
  <c r="AI68" i="2"/>
  <c r="BG68" i="2" s="1"/>
  <c r="AJ68" i="2"/>
  <c r="BH68" i="2" s="1"/>
  <c r="AK68" i="2"/>
  <c r="BI68" i="2" s="1"/>
  <c r="AL68" i="2"/>
  <c r="BJ68" i="2" s="1"/>
  <c r="AM68" i="2"/>
  <c r="BK68" i="2" s="1"/>
  <c r="AO68" i="2"/>
  <c r="BM68" i="2" s="1"/>
  <c r="AP68" i="2"/>
  <c r="BN68" i="2" s="1"/>
  <c r="AQ68" i="2"/>
  <c r="BO68" i="2" s="1"/>
  <c r="AR68" i="2"/>
  <c r="BP68" i="2" s="1"/>
  <c r="AS68" i="2"/>
  <c r="BQ68" i="2" s="1"/>
  <c r="AT68" i="2"/>
  <c r="BR68" i="2" s="1"/>
  <c r="AU68" i="2"/>
  <c r="BS68" i="2" s="1"/>
  <c r="AV68" i="2"/>
  <c r="BT68" i="2" s="1"/>
  <c r="AW68" i="2"/>
  <c r="BU68" i="2" s="1"/>
  <c r="AX68" i="2"/>
  <c r="BV68" i="2" s="1"/>
  <c r="AY68" i="2"/>
  <c r="BW68" i="2" s="1"/>
  <c r="AZ68" i="2"/>
  <c r="BX68" i="2" s="1"/>
  <c r="AD69" i="2"/>
  <c r="BB69" i="2" s="1"/>
  <c r="AE69" i="2"/>
  <c r="BC69" i="2" s="1"/>
  <c r="AF69" i="2"/>
  <c r="BD69" i="2" s="1"/>
  <c r="AG69" i="2"/>
  <c r="BE69" i="2" s="1"/>
  <c r="AH69" i="2"/>
  <c r="BF69" i="2" s="1"/>
  <c r="AI69" i="2"/>
  <c r="BG69" i="2" s="1"/>
  <c r="AJ69" i="2"/>
  <c r="BH69" i="2" s="1"/>
  <c r="AK69" i="2"/>
  <c r="BI69" i="2" s="1"/>
  <c r="AL69" i="2"/>
  <c r="BJ69" i="2" s="1"/>
  <c r="AM69" i="2"/>
  <c r="BK69" i="2" s="1"/>
  <c r="AO69" i="2"/>
  <c r="BM69" i="2" s="1"/>
  <c r="AP69" i="2"/>
  <c r="BN69" i="2" s="1"/>
  <c r="AQ69" i="2"/>
  <c r="BO69" i="2" s="1"/>
  <c r="AR69" i="2"/>
  <c r="BP69" i="2" s="1"/>
  <c r="AS69" i="2"/>
  <c r="BQ69" i="2" s="1"/>
  <c r="AT69" i="2"/>
  <c r="BR69" i="2" s="1"/>
  <c r="AU69" i="2"/>
  <c r="BS69" i="2" s="1"/>
  <c r="AV69" i="2"/>
  <c r="BT69" i="2" s="1"/>
  <c r="AW69" i="2"/>
  <c r="BU69" i="2" s="1"/>
  <c r="AX69" i="2"/>
  <c r="BV69" i="2" s="1"/>
  <c r="AY69" i="2"/>
  <c r="BW69" i="2" s="1"/>
  <c r="AZ69" i="2"/>
  <c r="BX69" i="2" s="1"/>
  <c r="AD70" i="2"/>
  <c r="BB70" i="2" s="1"/>
  <c r="AE70" i="2"/>
  <c r="BC70" i="2" s="1"/>
  <c r="AF70" i="2"/>
  <c r="BD70" i="2" s="1"/>
  <c r="AG70" i="2"/>
  <c r="BE70" i="2" s="1"/>
  <c r="AH70" i="2"/>
  <c r="BF70" i="2" s="1"/>
  <c r="AI70" i="2"/>
  <c r="BG70" i="2" s="1"/>
  <c r="AJ70" i="2"/>
  <c r="BH70" i="2" s="1"/>
  <c r="AK70" i="2"/>
  <c r="BI70" i="2" s="1"/>
  <c r="AL70" i="2"/>
  <c r="BJ70" i="2" s="1"/>
  <c r="AM70" i="2"/>
  <c r="BK70" i="2" s="1"/>
  <c r="AO70" i="2"/>
  <c r="BM70" i="2" s="1"/>
  <c r="AP70" i="2"/>
  <c r="BN70" i="2" s="1"/>
  <c r="AQ70" i="2"/>
  <c r="BO70" i="2" s="1"/>
  <c r="AR70" i="2"/>
  <c r="BP70" i="2" s="1"/>
  <c r="AS70" i="2"/>
  <c r="BQ70" i="2" s="1"/>
  <c r="AT70" i="2"/>
  <c r="BR70" i="2" s="1"/>
  <c r="AU70" i="2"/>
  <c r="BS70" i="2" s="1"/>
  <c r="AV70" i="2"/>
  <c r="BT70" i="2" s="1"/>
  <c r="AW70" i="2"/>
  <c r="BU70" i="2" s="1"/>
  <c r="AX70" i="2"/>
  <c r="BV70" i="2" s="1"/>
  <c r="AY70" i="2"/>
  <c r="BW70" i="2" s="1"/>
  <c r="AZ70" i="2"/>
  <c r="BX70" i="2" s="1"/>
  <c r="AD71" i="2"/>
  <c r="AE71" i="2"/>
  <c r="AF71" i="2"/>
  <c r="AG71" i="2"/>
  <c r="AH71" i="2"/>
  <c r="AI71" i="2"/>
  <c r="AJ71" i="2"/>
  <c r="AK71" i="2"/>
  <c r="AL71" i="2"/>
  <c r="BJ71" i="2" s="1"/>
  <c r="AM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AD72" i="2"/>
  <c r="BB72" i="2" s="1"/>
  <c r="AE72" i="2"/>
  <c r="BC72" i="2" s="1"/>
  <c r="AF72" i="2"/>
  <c r="BD72" i="2" s="1"/>
  <c r="AG72" i="2"/>
  <c r="BE72" i="2" s="1"/>
  <c r="AH72" i="2"/>
  <c r="BF72" i="2" s="1"/>
  <c r="AI72" i="2"/>
  <c r="BG72" i="2" s="1"/>
  <c r="AJ72" i="2"/>
  <c r="BH72" i="2" s="1"/>
  <c r="AK72" i="2"/>
  <c r="BI72" i="2" s="1"/>
  <c r="AL72" i="2"/>
  <c r="BJ72" i="2" s="1"/>
  <c r="AM72" i="2"/>
  <c r="BK72" i="2" s="1"/>
  <c r="AO72" i="2"/>
  <c r="BM72" i="2" s="1"/>
  <c r="AP72" i="2"/>
  <c r="BN72" i="2" s="1"/>
  <c r="AQ72" i="2"/>
  <c r="BO72" i="2" s="1"/>
  <c r="AR72" i="2"/>
  <c r="BP72" i="2" s="1"/>
  <c r="AS72" i="2"/>
  <c r="BQ72" i="2" s="1"/>
  <c r="AT72" i="2"/>
  <c r="BR72" i="2" s="1"/>
  <c r="AU72" i="2"/>
  <c r="BS72" i="2" s="1"/>
  <c r="AV72" i="2"/>
  <c r="BT72" i="2" s="1"/>
  <c r="AW72" i="2"/>
  <c r="BU72" i="2" s="1"/>
  <c r="AX72" i="2"/>
  <c r="BV72" i="2" s="1"/>
  <c r="AY72" i="2"/>
  <c r="BW72" i="2" s="1"/>
  <c r="AZ72" i="2"/>
  <c r="BX72" i="2" s="1"/>
  <c r="AD73" i="2"/>
  <c r="AE73" i="2"/>
  <c r="BC73" i="2" s="1"/>
  <c r="AF73" i="2"/>
  <c r="BD73" i="2" s="1"/>
  <c r="AG73" i="2"/>
  <c r="BE73" i="2" s="1"/>
  <c r="AH73" i="2"/>
  <c r="BF73" i="2" s="1"/>
  <c r="AI73" i="2"/>
  <c r="AJ73" i="2"/>
  <c r="BH73" i="2" s="1"/>
  <c r="AK73" i="2"/>
  <c r="AL73" i="2"/>
  <c r="AM73" i="2"/>
  <c r="BK73" i="2" s="1"/>
  <c r="AO73" i="2"/>
  <c r="BM73" i="2" s="1"/>
  <c r="AP73" i="2"/>
  <c r="BN73" i="2" s="1"/>
  <c r="AQ73" i="2"/>
  <c r="BO73" i="2" s="1"/>
  <c r="AR73" i="2"/>
  <c r="AS73" i="2"/>
  <c r="BQ73" i="2" s="1"/>
  <c r="AT73" i="2"/>
  <c r="AU73" i="2"/>
  <c r="AV73" i="2"/>
  <c r="BT73" i="2" s="1"/>
  <c r="AW73" i="2"/>
  <c r="BU73" i="2" s="1"/>
  <c r="AX73" i="2"/>
  <c r="AY73" i="2"/>
  <c r="AZ73" i="2"/>
  <c r="BB73" i="2"/>
  <c r="BG73" i="2"/>
  <c r="BI73" i="2"/>
  <c r="BJ73" i="2"/>
  <c r="BP73" i="2"/>
  <c r="BR73" i="2"/>
  <c r="BS73" i="2"/>
  <c r="BV73" i="2"/>
  <c r="BW73" i="2"/>
  <c r="BX73" i="2"/>
  <c r="AD74" i="2"/>
  <c r="AE74" i="2"/>
  <c r="AF74" i="2"/>
  <c r="AG74" i="2"/>
  <c r="BE74" i="2" s="1"/>
  <c r="AH74" i="2"/>
  <c r="AI74" i="2"/>
  <c r="BG74" i="2" s="1"/>
  <c r="AJ74" i="2"/>
  <c r="BH74" i="2" s="1"/>
  <c r="AK74" i="2"/>
  <c r="AL74" i="2"/>
  <c r="BJ74" i="2" s="1"/>
  <c r="AM74" i="2"/>
  <c r="AO74" i="2"/>
  <c r="AP74" i="2"/>
  <c r="BN74" i="2" s="1"/>
  <c r="AQ74" i="2"/>
  <c r="AR74" i="2"/>
  <c r="BP74" i="2" s="1"/>
  <c r="AS74" i="2"/>
  <c r="BQ74" i="2" s="1"/>
  <c r="AT74" i="2"/>
  <c r="AU74" i="2"/>
  <c r="BS74" i="2" s="1"/>
  <c r="AV74" i="2"/>
  <c r="AW74" i="2"/>
  <c r="AX74" i="2"/>
  <c r="AY74" i="2"/>
  <c r="AZ74" i="2"/>
  <c r="BX74" i="2" s="1"/>
  <c r="BB74" i="2"/>
  <c r="BC74" i="2"/>
  <c r="BD74" i="2"/>
  <c r="BF74" i="2"/>
  <c r="BI74" i="2"/>
  <c r="BK74" i="2"/>
  <c r="BM74" i="2"/>
  <c r="BO74" i="2"/>
  <c r="BR74" i="2"/>
  <c r="BT74" i="2"/>
  <c r="BU74" i="2"/>
  <c r="BV74" i="2"/>
  <c r="BW74" i="2"/>
  <c r="AD75" i="2"/>
  <c r="AE75" i="2"/>
  <c r="BC75" i="2" s="1"/>
  <c r="AF75" i="2"/>
  <c r="BD75" i="2" s="1"/>
  <c r="AG75" i="2"/>
  <c r="AH75" i="2"/>
  <c r="BF75" i="2" s="1"/>
  <c r="AI75" i="2"/>
  <c r="AJ75" i="2"/>
  <c r="BH75" i="2" s="1"/>
  <c r="AK75" i="2"/>
  <c r="BI75" i="2" s="1"/>
  <c r="AL75" i="2"/>
  <c r="AM75" i="2"/>
  <c r="BK75" i="2" s="1"/>
  <c r="AO75" i="2"/>
  <c r="BM75" i="2" s="1"/>
  <c r="AP75" i="2"/>
  <c r="AQ75" i="2"/>
  <c r="AR75" i="2"/>
  <c r="AS75" i="2"/>
  <c r="BQ75" i="2" s="1"/>
  <c r="AT75" i="2"/>
  <c r="BR75" i="2" s="1"/>
  <c r="AU75" i="2"/>
  <c r="AV75" i="2"/>
  <c r="BT75" i="2" s="1"/>
  <c r="AW75" i="2"/>
  <c r="BU75" i="2" s="1"/>
  <c r="AX75" i="2"/>
  <c r="AY75" i="2"/>
  <c r="AZ75" i="2"/>
  <c r="BB75" i="2"/>
  <c r="BE75" i="2"/>
  <c r="BG75" i="2"/>
  <c r="BJ75" i="2"/>
  <c r="BN75" i="2"/>
  <c r="BO75" i="2"/>
  <c r="BP75" i="2"/>
  <c r="BS75" i="2"/>
  <c r="BV75" i="2"/>
  <c r="BW75" i="2"/>
  <c r="BX75" i="2"/>
  <c r="AD76" i="2"/>
  <c r="BB76" i="2" s="1"/>
  <c r="AE76" i="2"/>
  <c r="BC76" i="2" s="1"/>
  <c r="AF76" i="2"/>
  <c r="BD76" i="2" s="1"/>
  <c r="AG76" i="2"/>
  <c r="BE76" i="2" s="1"/>
  <c r="AH76" i="2"/>
  <c r="BF76" i="2" s="1"/>
  <c r="AI76" i="2"/>
  <c r="BG76" i="2" s="1"/>
  <c r="AJ76" i="2"/>
  <c r="BH76" i="2" s="1"/>
  <c r="AK76" i="2"/>
  <c r="BI76" i="2" s="1"/>
  <c r="AL76" i="2"/>
  <c r="BJ76" i="2" s="1"/>
  <c r="AM76" i="2"/>
  <c r="BK76" i="2" s="1"/>
  <c r="AO76" i="2"/>
  <c r="BM76" i="2" s="1"/>
  <c r="AP76" i="2"/>
  <c r="BN76" i="2" s="1"/>
  <c r="AQ76" i="2"/>
  <c r="BO76" i="2" s="1"/>
  <c r="AR76" i="2"/>
  <c r="BP76" i="2" s="1"/>
  <c r="AS76" i="2"/>
  <c r="BQ76" i="2" s="1"/>
  <c r="AT76" i="2"/>
  <c r="BR76" i="2" s="1"/>
  <c r="AU76" i="2"/>
  <c r="BS76" i="2" s="1"/>
  <c r="AV76" i="2"/>
  <c r="BT76" i="2" s="1"/>
  <c r="AW76" i="2"/>
  <c r="BU76" i="2" s="1"/>
  <c r="AX76" i="2"/>
  <c r="BV76" i="2" s="1"/>
  <c r="AY76" i="2"/>
  <c r="BW76" i="2" s="1"/>
  <c r="AZ76" i="2"/>
  <c r="BX76" i="2" s="1"/>
  <c r="AD77" i="2"/>
  <c r="AE77" i="2"/>
  <c r="AF77" i="2"/>
  <c r="AG77" i="2"/>
  <c r="AH77" i="2"/>
  <c r="AI77" i="2"/>
  <c r="AJ77" i="2"/>
  <c r="AK77" i="2"/>
  <c r="AL77" i="2"/>
  <c r="AM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AD78" i="2"/>
  <c r="BB78" i="2" s="1"/>
  <c r="AE78" i="2"/>
  <c r="BC78" i="2" s="1"/>
  <c r="AF78" i="2"/>
  <c r="BD78" i="2" s="1"/>
  <c r="AG78" i="2"/>
  <c r="BE78" i="2" s="1"/>
  <c r="AH78" i="2"/>
  <c r="BF78" i="2" s="1"/>
  <c r="AI78" i="2"/>
  <c r="BG78" i="2" s="1"/>
  <c r="AJ78" i="2"/>
  <c r="BH78" i="2" s="1"/>
  <c r="AK78" i="2"/>
  <c r="BI78" i="2" s="1"/>
  <c r="AL78" i="2"/>
  <c r="BJ78" i="2" s="1"/>
  <c r="AM78" i="2"/>
  <c r="BK78" i="2" s="1"/>
  <c r="AO78" i="2"/>
  <c r="BM78" i="2" s="1"/>
  <c r="AP78" i="2"/>
  <c r="BN78" i="2" s="1"/>
  <c r="AQ78" i="2"/>
  <c r="BO78" i="2" s="1"/>
  <c r="AR78" i="2"/>
  <c r="BP78" i="2" s="1"/>
  <c r="AS78" i="2"/>
  <c r="BQ78" i="2" s="1"/>
  <c r="AT78" i="2"/>
  <c r="BR78" i="2" s="1"/>
  <c r="AU78" i="2"/>
  <c r="BS78" i="2" s="1"/>
  <c r="AV78" i="2"/>
  <c r="BT78" i="2" s="1"/>
  <c r="AW78" i="2"/>
  <c r="BU78" i="2" s="1"/>
  <c r="AX78" i="2"/>
  <c r="BV78" i="2" s="1"/>
  <c r="AY78" i="2"/>
  <c r="BW78" i="2" s="1"/>
  <c r="AZ78" i="2"/>
  <c r="BX78" i="2" s="1"/>
  <c r="AD79" i="2"/>
  <c r="BB79" i="2" s="1"/>
  <c r="AE79" i="2"/>
  <c r="BC79" i="2" s="1"/>
  <c r="AF79" i="2"/>
  <c r="BD79" i="2" s="1"/>
  <c r="AG79" i="2"/>
  <c r="BE79" i="2" s="1"/>
  <c r="AH79" i="2"/>
  <c r="BF79" i="2" s="1"/>
  <c r="AI79" i="2"/>
  <c r="BG79" i="2" s="1"/>
  <c r="AJ79" i="2"/>
  <c r="BH79" i="2" s="1"/>
  <c r="AK79" i="2"/>
  <c r="BI79" i="2" s="1"/>
  <c r="AL79" i="2"/>
  <c r="BJ79" i="2" s="1"/>
  <c r="AM79" i="2"/>
  <c r="BK79" i="2" s="1"/>
  <c r="AO79" i="2"/>
  <c r="BM79" i="2" s="1"/>
  <c r="AP79" i="2"/>
  <c r="BN79" i="2" s="1"/>
  <c r="AQ79" i="2"/>
  <c r="BO79" i="2" s="1"/>
  <c r="AR79" i="2"/>
  <c r="BP79" i="2" s="1"/>
  <c r="AS79" i="2"/>
  <c r="BQ79" i="2" s="1"/>
  <c r="AT79" i="2"/>
  <c r="BR79" i="2" s="1"/>
  <c r="AU79" i="2"/>
  <c r="BS79" i="2" s="1"/>
  <c r="AV79" i="2"/>
  <c r="BT79" i="2" s="1"/>
  <c r="AW79" i="2"/>
  <c r="BU79" i="2" s="1"/>
  <c r="AX79" i="2"/>
  <c r="BV79" i="2" s="1"/>
  <c r="AY79" i="2"/>
  <c r="BW79" i="2" s="1"/>
  <c r="AZ79" i="2"/>
  <c r="BX79" i="2" s="1"/>
  <c r="AD80" i="2"/>
  <c r="BB80" i="2" s="1"/>
  <c r="AE80" i="2"/>
  <c r="BC80" i="2" s="1"/>
  <c r="AF80" i="2"/>
  <c r="BD80" i="2" s="1"/>
  <c r="AG80" i="2"/>
  <c r="BE80" i="2" s="1"/>
  <c r="AH80" i="2"/>
  <c r="BF80" i="2" s="1"/>
  <c r="AI80" i="2"/>
  <c r="BG80" i="2" s="1"/>
  <c r="AJ80" i="2"/>
  <c r="BH80" i="2" s="1"/>
  <c r="AK80" i="2"/>
  <c r="BI80" i="2" s="1"/>
  <c r="AL80" i="2"/>
  <c r="BJ80" i="2" s="1"/>
  <c r="AM80" i="2"/>
  <c r="BK80" i="2" s="1"/>
  <c r="AO80" i="2"/>
  <c r="BM80" i="2" s="1"/>
  <c r="AP80" i="2"/>
  <c r="BN80" i="2" s="1"/>
  <c r="AQ80" i="2"/>
  <c r="BO80" i="2" s="1"/>
  <c r="AR80" i="2"/>
  <c r="BP80" i="2" s="1"/>
  <c r="AS80" i="2"/>
  <c r="BQ80" i="2" s="1"/>
  <c r="AT80" i="2"/>
  <c r="BR80" i="2" s="1"/>
  <c r="AU80" i="2"/>
  <c r="BS80" i="2" s="1"/>
  <c r="AV80" i="2"/>
  <c r="BT80" i="2" s="1"/>
  <c r="AW80" i="2"/>
  <c r="BU80" i="2" s="1"/>
  <c r="AX80" i="2"/>
  <c r="BV80" i="2" s="1"/>
  <c r="AY80" i="2"/>
  <c r="BW80" i="2" s="1"/>
  <c r="AZ80" i="2"/>
  <c r="BX80" i="2" s="1"/>
  <c r="AD81" i="2"/>
  <c r="BB81" i="2" s="1"/>
  <c r="AE81" i="2"/>
  <c r="BC81" i="2" s="1"/>
  <c r="AF81" i="2"/>
  <c r="BD81" i="2" s="1"/>
  <c r="AG81" i="2"/>
  <c r="BE81" i="2" s="1"/>
  <c r="AH81" i="2"/>
  <c r="BF81" i="2" s="1"/>
  <c r="AI81" i="2"/>
  <c r="BG81" i="2" s="1"/>
  <c r="AJ81" i="2"/>
  <c r="BH81" i="2" s="1"/>
  <c r="AK81" i="2"/>
  <c r="BI81" i="2" s="1"/>
  <c r="AL81" i="2"/>
  <c r="BJ81" i="2" s="1"/>
  <c r="AM81" i="2"/>
  <c r="BK81" i="2" s="1"/>
  <c r="AO81" i="2"/>
  <c r="BM81" i="2" s="1"/>
  <c r="AP81" i="2"/>
  <c r="BN81" i="2" s="1"/>
  <c r="AQ81" i="2"/>
  <c r="BO81" i="2" s="1"/>
  <c r="AR81" i="2"/>
  <c r="BP81" i="2" s="1"/>
  <c r="AS81" i="2"/>
  <c r="BQ81" i="2" s="1"/>
  <c r="AT81" i="2"/>
  <c r="BR81" i="2" s="1"/>
  <c r="AU81" i="2"/>
  <c r="BS81" i="2" s="1"/>
  <c r="AV81" i="2"/>
  <c r="BT81" i="2" s="1"/>
  <c r="AW81" i="2"/>
  <c r="BU81" i="2" s="1"/>
  <c r="AX81" i="2"/>
  <c r="BV81" i="2" s="1"/>
  <c r="AY81" i="2"/>
  <c r="BW81" i="2" s="1"/>
  <c r="AZ81" i="2"/>
  <c r="BX81" i="2" s="1"/>
  <c r="CA155" i="2" l="1"/>
  <c r="CP146" i="2"/>
  <c r="BZ146" i="2"/>
  <c r="CF155" i="2"/>
  <c r="CD146" i="2"/>
  <c r="CW152" i="2"/>
  <c r="CY149" i="2"/>
  <c r="CJ155" i="2"/>
  <c r="CF149" i="2"/>
  <c r="CT155" i="2"/>
  <c r="CO155" i="2"/>
  <c r="CU152" i="2"/>
  <c r="CQ149" i="2"/>
  <c r="CX149" i="2"/>
  <c r="CA163" i="2"/>
  <c r="BX77" i="2"/>
  <c r="BT77" i="2"/>
  <c r="BP77" i="2"/>
  <c r="BK77" i="2"/>
  <c r="BG77" i="2"/>
  <c r="BC77" i="2"/>
  <c r="CD75" i="2"/>
  <c r="BX71" i="2"/>
  <c r="CK71" i="2" s="1"/>
  <c r="BV71" i="2"/>
  <c r="BT71" i="2"/>
  <c r="BR71" i="2"/>
  <c r="BP71" i="2"/>
  <c r="BN71" i="2"/>
  <c r="BK71" i="2"/>
  <c r="BI71" i="2"/>
  <c r="BG71" i="2"/>
  <c r="BE71" i="2"/>
  <c r="BC71" i="2"/>
  <c r="BW156" i="2"/>
  <c r="BU156" i="2"/>
  <c r="BS156" i="2"/>
  <c r="BQ156" i="2"/>
  <c r="BO156" i="2"/>
  <c r="BJ156" i="2"/>
  <c r="CQ156" i="2" s="1"/>
  <c r="BH156" i="2"/>
  <c r="BF156" i="2"/>
  <c r="BD156" i="2"/>
  <c r="BW153" i="2"/>
  <c r="BU153" i="2"/>
  <c r="BS153" i="2"/>
  <c r="BQ153" i="2"/>
  <c r="BO153" i="2"/>
  <c r="CG153" i="2" s="1"/>
  <c r="BJ153" i="2"/>
  <c r="BH153" i="2"/>
  <c r="BF153" i="2"/>
  <c r="BD153" i="2"/>
  <c r="BV77" i="2"/>
  <c r="BR77" i="2"/>
  <c r="BN77" i="2"/>
  <c r="BI77" i="2"/>
  <c r="CC77" i="2" s="1"/>
  <c r="BE77" i="2"/>
  <c r="BW77" i="2"/>
  <c r="BU77" i="2"/>
  <c r="BS77" i="2"/>
  <c r="BQ77" i="2"/>
  <c r="BO77" i="2"/>
  <c r="BM77" i="2"/>
  <c r="BJ77" i="2"/>
  <c r="CD77" i="2" s="1"/>
  <c r="BH77" i="2"/>
  <c r="BF77" i="2"/>
  <c r="BD77" i="2"/>
  <c r="BB77" i="2"/>
  <c r="BW71" i="2"/>
  <c r="BU71" i="2"/>
  <c r="BS71" i="2"/>
  <c r="BQ71" i="2"/>
  <c r="CU71" i="2" s="1"/>
  <c r="BO71" i="2"/>
  <c r="BM71" i="2"/>
  <c r="BH71" i="2"/>
  <c r="BF71" i="2"/>
  <c r="BD71" i="2"/>
  <c r="BB71" i="2"/>
  <c r="BV156" i="2"/>
  <c r="BT156" i="2"/>
  <c r="CZ156" i="2" s="1"/>
  <c r="BR156" i="2"/>
  <c r="BP156" i="2"/>
  <c r="BN156" i="2"/>
  <c r="BK156" i="2"/>
  <c r="BI156" i="2"/>
  <c r="BG156" i="2"/>
  <c r="BE156" i="2"/>
  <c r="BC156" i="2"/>
  <c r="CM156" i="2" s="1"/>
  <c r="BX153" i="2"/>
  <c r="BV153" i="2"/>
  <c r="BT153" i="2"/>
  <c r="BR153" i="2"/>
  <c r="BP153" i="2"/>
  <c r="BN153" i="2"/>
  <c r="BK153" i="2"/>
  <c r="BI153" i="2"/>
  <c r="CC153" i="2" s="1"/>
  <c r="BG153" i="2"/>
  <c r="BE153" i="2"/>
  <c r="BC153" i="2"/>
  <c r="BX150" i="2"/>
  <c r="BV150" i="2"/>
  <c r="BT150" i="2"/>
  <c r="BR150" i="2"/>
  <c r="BP150" i="2"/>
  <c r="CG150" i="2" s="1"/>
  <c r="BN150" i="2"/>
  <c r="BK150" i="2"/>
  <c r="BI150" i="2"/>
  <c r="BG150" i="2"/>
  <c r="BE150" i="2"/>
  <c r="BC150" i="2"/>
  <c r="BZ163" i="2"/>
  <c r="BX147" i="2"/>
  <c r="CW147" i="2" s="1"/>
  <c r="BV147" i="2"/>
  <c r="BT147" i="2"/>
  <c r="BR147" i="2"/>
  <c r="BP147" i="2"/>
  <c r="BN147" i="2"/>
  <c r="BK147" i="2"/>
  <c r="BI147" i="2"/>
  <c r="BG147" i="2"/>
  <c r="BE147" i="2"/>
  <c r="BC147" i="2"/>
  <c r="BW150" i="2"/>
  <c r="BU150" i="2"/>
  <c r="BS150" i="2"/>
  <c r="BQ150" i="2"/>
  <c r="BO150" i="2"/>
  <c r="BJ150" i="2"/>
  <c r="CQ150" i="2" s="1"/>
  <c r="BH150" i="2"/>
  <c r="BF150" i="2"/>
  <c r="BD150" i="2"/>
  <c r="BW147" i="2"/>
  <c r="BU147" i="2"/>
  <c r="BS147" i="2"/>
  <c r="BQ147" i="2"/>
  <c r="BO147" i="2"/>
  <c r="CY147" i="2" s="1"/>
  <c r="BJ147" i="2"/>
  <c r="BH147" i="2"/>
  <c r="BF147" i="2"/>
  <c r="BD147" i="2"/>
  <c r="CP163" i="2"/>
  <c r="CF161" i="2"/>
  <c r="CB161" i="2"/>
  <c r="CK163" i="2"/>
  <c r="CJ163" i="2"/>
  <c r="CH163" i="2"/>
  <c r="CF163" i="2"/>
  <c r="CD163" i="2"/>
  <c r="CB163" i="2"/>
  <c r="CM163" i="2"/>
  <c r="CI163" i="2"/>
  <c r="CV163" i="2"/>
  <c r="CZ163" i="2"/>
  <c r="CT161" i="2"/>
  <c r="CK79" i="2"/>
  <c r="CI76" i="2"/>
  <c r="CK75" i="2"/>
  <c r="CZ162" i="2"/>
  <c r="CK162" i="2"/>
  <c r="CJ162" i="2"/>
  <c r="CI162" i="2"/>
  <c r="CD79" i="2"/>
  <c r="CX163" i="2"/>
  <c r="CS163" i="2"/>
  <c r="CG162" i="2"/>
  <c r="CZ161" i="2"/>
  <c r="CJ161" i="2"/>
  <c r="CH161" i="2"/>
  <c r="CD161" i="2"/>
  <c r="CC161" i="2"/>
  <c r="CA161" i="2"/>
  <c r="CH80" i="2"/>
  <c r="CD71" i="2"/>
  <c r="CW163" i="2"/>
  <c r="CU163" i="2"/>
  <c r="CY163" i="2"/>
  <c r="CN163" i="2"/>
  <c r="CP158" i="2"/>
  <c r="CC158" i="2"/>
  <c r="CV161" i="2"/>
  <c r="CW158" i="2"/>
  <c r="CH158" i="2"/>
  <c r="CS158" i="2"/>
  <c r="CD158" i="2"/>
  <c r="CB158" i="2"/>
  <c r="BZ158" i="2"/>
  <c r="CT146" i="2"/>
  <c r="CS146" i="2"/>
  <c r="CH162" i="2"/>
  <c r="CU162" i="2"/>
  <c r="BZ75" i="2"/>
  <c r="CW73" i="2"/>
  <c r="CD73" i="2"/>
  <c r="CQ163" i="2"/>
  <c r="CX161" i="2"/>
  <c r="CG163" i="2"/>
  <c r="CC163" i="2"/>
  <c r="CN161" i="2"/>
  <c r="BZ161" i="2"/>
  <c r="CX155" i="2"/>
  <c r="CT163" i="2"/>
  <c r="CO163" i="2"/>
  <c r="CW162" i="2"/>
  <c r="CY162" i="2"/>
  <c r="CV162" i="2"/>
  <c r="CT162" i="2"/>
  <c r="CF162" i="2"/>
  <c r="CS162" i="2"/>
  <c r="CX162" i="2"/>
  <c r="BZ162" i="2"/>
  <c r="CD162" i="2"/>
  <c r="CQ162" i="2"/>
  <c r="CP162" i="2"/>
  <c r="CC162" i="2"/>
  <c r="CB162" i="2"/>
  <c r="CO162" i="2"/>
  <c r="CN162" i="2"/>
  <c r="CA162" i="2"/>
  <c r="CM162" i="2"/>
  <c r="CK161" i="2"/>
  <c r="CW161" i="2"/>
  <c r="CI161" i="2"/>
  <c r="CU161" i="2"/>
  <c r="CG161" i="2"/>
  <c r="CS161" i="2"/>
  <c r="CY161" i="2"/>
  <c r="CP161" i="2"/>
  <c r="CO161" i="2"/>
  <c r="CQ161" i="2"/>
  <c r="CM161" i="2"/>
  <c r="CK160" i="2"/>
  <c r="CJ160" i="2"/>
  <c r="CW160" i="2"/>
  <c r="CI160" i="2"/>
  <c r="CV160" i="2"/>
  <c r="CZ160" i="2"/>
  <c r="CH160" i="2"/>
  <c r="CU160" i="2"/>
  <c r="CY160" i="2"/>
  <c r="CG160" i="2"/>
  <c r="CT160" i="2"/>
  <c r="CF160" i="2"/>
  <c r="CS160" i="2"/>
  <c r="CX160" i="2"/>
  <c r="CD160" i="2"/>
  <c r="CP160" i="2"/>
  <c r="CC160" i="2"/>
  <c r="CB160" i="2"/>
  <c r="CO160" i="2"/>
  <c r="CN160" i="2"/>
  <c r="CA160" i="2"/>
  <c r="BZ160" i="2"/>
  <c r="CM160" i="2"/>
  <c r="CQ160" i="2"/>
  <c r="CK159" i="2"/>
  <c r="CJ159" i="2"/>
  <c r="CW159" i="2"/>
  <c r="CI159" i="2"/>
  <c r="CV159" i="2"/>
  <c r="CZ159" i="2"/>
  <c r="CH159" i="2"/>
  <c r="CU159" i="2"/>
  <c r="CY159" i="2"/>
  <c r="CG159" i="2"/>
  <c r="CT159" i="2"/>
  <c r="CF159" i="2"/>
  <c r="CS159" i="2"/>
  <c r="CX159" i="2"/>
  <c r="CC159" i="2"/>
  <c r="CA159" i="2"/>
  <c r="CM159" i="2"/>
  <c r="CQ159" i="2"/>
  <c r="CO159" i="2"/>
  <c r="CD159" i="2"/>
  <c r="CP159" i="2"/>
  <c r="CB159" i="2"/>
  <c r="CN159" i="2"/>
  <c r="BZ159" i="2"/>
  <c r="CJ158" i="2"/>
  <c r="CU158" i="2"/>
  <c r="CY158" i="2"/>
  <c r="CF158" i="2"/>
  <c r="CK158" i="2"/>
  <c r="CI158" i="2"/>
  <c r="CG158" i="2"/>
  <c r="CX158" i="2"/>
  <c r="CZ158" i="2"/>
  <c r="CV158" i="2"/>
  <c r="CT158" i="2"/>
  <c r="CQ158" i="2"/>
  <c r="CN158" i="2"/>
  <c r="CO158" i="2"/>
  <c r="CA158" i="2"/>
  <c r="CM158" i="2"/>
  <c r="CK157" i="2"/>
  <c r="CJ157" i="2"/>
  <c r="CI157" i="2"/>
  <c r="CT157" i="2"/>
  <c r="CG157" i="2"/>
  <c r="CF157" i="2"/>
  <c r="CX157" i="2"/>
  <c r="CD157" i="2"/>
  <c r="CA157" i="2"/>
  <c r="BZ157" i="2"/>
  <c r="CO157" i="2"/>
  <c r="CB157" i="2"/>
  <c r="CJ156" i="2"/>
  <c r="CH156" i="2"/>
  <c r="CC156" i="2"/>
  <c r="CA156" i="2"/>
  <c r="CO156" i="2"/>
  <c r="CK155" i="2"/>
  <c r="CI155" i="2"/>
  <c r="CG155" i="2"/>
  <c r="CD155" i="2"/>
  <c r="CB155" i="2"/>
  <c r="CJ154" i="2"/>
  <c r="CI154" i="2"/>
  <c r="CZ154" i="2"/>
  <c r="CT154" i="2"/>
  <c r="CK154" i="2"/>
  <c r="CG154" i="2"/>
  <c r="CF154" i="2"/>
  <c r="CD154" i="2"/>
  <c r="CC154" i="2"/>
  <c r="BZ154" i="2"/>
  <c r="CO154" i="2"/>
  <c r="CB154" i="2"/>
  <c r="CA154" i="2"/>
  <c r="CM154" i="2"/>
  <c r="CV153" i="2"/>
  <c r="CZ153" i="2"/>
  <c r="CX153" i="2"/>
  <c r="CJ153" i="2"/>
  <c r="CF153" i="2"/>
  <c r="CM153" i="2"/>
  <c r="CP153" i="2"/>
  <c r="CA153" i="2"/>
  <c r="CX154" i="2"/>
  <c r="CQ154" i="2"/>
  <c r="CW153" i="2"/>
  <c r="CN153" i="2"/>
  <c r="CV152" i="2"/>
  <c r="CY152" i="2"/>
  <c r="CT152" i="2"/>
  <c r="CS152" i="2"/>
  <c r="CF152" i="2"/>
  <c r="CZ152" i="2"/>
  <c r="CX152" i="2"/>
  <c r="CK152" i="2"/>
  <c r="CI152" i="2"/>
  <c r="CG152" i="2"/>
  <c r="CP152" i="2"/>
  <c r="CO152" i="2"/>
  <c r="CN152" i="2"/>
  <c r="BZ152" i="2"/>
  <c r="CQ152" i="2"/>
  <c r="CM152" i="2"/>
  <c r="CD152" i="2"/>
  <c r="CK151" i="2"/>
  <c r="CJ151" i="2"/>
  <c r="CW151" i="2"/>
  <c r="CI151" i="2"/>
  <c r="CV151" i="2"/>
  <c r="CZ151" i="2"/>
  <c r="CH151" i="2"/>
  <c r="CU151" i="2"/>
  <c r="CY151" i="2"/>
  <c r="CG151" i="2"/>
  <c r="CT151" i="2"/>
  <c r="CF151" i="2"/>
  <c r="CS151" i="2"/>
  <c r="CX151" i="2"/>
  <c r="CD151" i="2"/>
  <c r="CC151" i="2"/>
  <c r="CP151" i="2"/>
  <c r="CO151" i="2"/>
  <c r="CB151" i="2"/>
  <c r="CA151" i="2"/>
  <c r="CN151" i="2"/>
  <c r="BZ151" i="2"/>
  <c r="CM151" i="2"/>
  <c r="CQ151" i="2"/>
  <c r="CJ150" i="2"/>
  <c r="CI150" i="2"/>
  <c r="CV150" i="2"/>
  <c r="CH150" i="2"/>
  <c r="CU150" i="2"/>
  <c r="CF150" i="2"/>
  <c r="CS150" i="2"/>
  <c r="CN150" i="2"/>
  <c r="BZ150" i="2"/>
  <c r="CV149" i="2"/>
  <c r="CU149" i="2"/>
  <c r="CH149" i="2"/>
  <c r="CT149" i="2"/>
  <c r="CG149" i="2"/>
  <c r="CS149" i="2"/>
  <c r="CZ149" i="2"/>
  <c r="CD149" i="2"/>
  <c r="CP149" i="2"/>
  <c r="CN149" i="2"/>
  <c r="CC149" i="2"/>
  <c r="CA149" i="2"/>
  <c r="CK148" i="2"/>
  <c r="CJ148" i="2"/>
  <c r="CW148" i="2"/>
  <c r="CI148" i="2"/>
  <c r="CV148" i="2"/>
  <c r="CZ148" i="2"/>
  <c r="CH148" i="2"/>
  <c r="CU148" i="2"/>
  <c r="CY148" i="2"/>
  <c r="CG148" i="2"/>
  <c r="CT148" i="2"/>
  <c r="CF148" i="2"/>
  <c r="CS148" i="2"/>
  <c r="CX148" i="2"/>
  <c r="CD148" i="2"/>
  <c r="CP148" i="2"/>
  <c r="CC148" i="2"/>
  <c r="CB148" i="2"/>
  <c r="CO148" i="2"/>
  <c r="CN148" i="2"/>
  <c r="CA148" i="2"/>
  <c r="BZ148" i="2"/>
  <c r="CM148" i="2"/>
  <c r="CQ148" i="2"/>
  <c r="CJ147" i="2"/>
  <c r="CI147" i="2"/>
  <c r="CV147" i="2"/>
  <c r="CH147" i="2"/>
  <c r="CU147" i="2"/>
  <c r="CD147" i="2"/>
  <c r="CP147" i="2"/>
  <c r="CC147" i="2"/>
  <c r="CA147" i="2"/>
  <c r="BZ147" i="2"/>
  <c r="CM147" i="2"/>
  <c r="CQ147" i="2"/>
  <c r="CV146" i="2"/>
  <c r="CZ146" i="2"/>
  <c r="CI146" i="2"/>
  <c r="CX146" i="2"/>
  <c r="CY146" i="2"/>
  <c r="CU146" i="2"/>
  <c r="CO146" i="2"/>
  <c r="CB146" i="2"/>
  <c r="CN146" i="2"/>
  <c r="CM146" i="2"/>
  <c r="CQ146" i="2"/>
  <c r="CK145" i="2"/>
  <c r="CJ145" i="2"/>
  <c r="CW145" i="2"/>
  <c r="CI145" i="2"/>
  <c r="CV145" i="2"/>
  <c r="CZ145" i="2"/>
  <c r="CH145" i="2"/>
  <c r="CU145" i="2"/>
  <c r="CG145" i="2"/>
  <c r="CT145" i="2"/>
  <c r="CY145" i="2"/>
  <c r="CX145" i="2"/>
  <c r="CF145" i="2"/>
  <c r="CS145" i="2"/>
  <c r="CD145" i="2"/>
  <c r="CC145" i="2"/>
  <c r="CP145" i="2"/>
  <c r="CO145" i="2"/>
  <c r="CB145" i="2"/>
  <c r="CA145" i="2"/>
  <c r="CN145" i="2"/>
  <c r="CM145" i="2"/>
  <c r="CQ145" i="2"/>
  <c r="BZ145" i="2"/>
  <c r="CK81" i="2"/>
  <c r="CI81" i="2"/>
  <c r="CH81" i="2"/>
  <c r="CJ81" i="2"/>
  <c r="CW81" i="2"/>
  <c r="CS81" i="2"/>
  <c r="CD81" i="2"/>
  <c r="CC81" i="2"/>
  <c r="BZ81" i="2"/>
  <c r="CA81" i="2"/>
  <c r="CN81" i="2"/>
  <c r="CK80" i="2"/>
  <c r="CI80" i="2"/>
  <c r="CJ80" i="2"/>
  <c r="CW80" i="2"/>
  <c r="CS80" i="2"/>
  <c r="CD80" i="2"/>
  <c r="CC80" i="2"/>
  <c r="BZ80" i="2"/>
  <c r="CA80" i="2"/>
  <c r="CN80" i="2"/>
  <c r="CJ79" i="2"/>
  <c r="CI79" i="2"/>
  <c r="CH79" i="2"/>
  <c r="CS79" i="2"/>
  <c r="CW79" i="2"/>
  <c r="CN79" i="2"/>
  <c r="BZ79" i="2"/>
  <c r="CC79" i="2"/>
  <c r="CA79" i="2"/>
  <c r="CH78" i="2"/>
  <c r="CK78" i="2"/>
  <c r="CI78" i="2"/>
  <c r="CJ78" i="2"/>
  <c r="CW78" i="2"/>
  <c r="CS78" i="2"/>
  <c r="CD78" i="2"/>
  <c r="CC78" i="2"/>
  <c r="BZ78" i="2"/>
  <c r="CA78" i="2"/>
  <c r="CN78" i="2"/>
  <c r="CH77" i="2"/>
  <c r="CJ77" i="2"/>
  <c r="CW77" i="2"/>
  <c r="CS77" i="2"/>
  <c r="CW76" i="2"/>
  <c r="CK76" i="2"/>
  <c r="CJ76" i="2"/>
  <c r="CH76" i="2"/>
  <c r="CS76" i="2"/>
  <c r="BZ76" i="2"/>
  <c r="CD76" i="2"/>
  <c r="CC76" i="2"/>
  <c r="CA76" i="2"/>
  <c r="CN76" i="2"/>
  <c r="CJ75" i="2"/>
  <c r="CI75" i="2"/>
  <c r="CH75" i="2"/>
  <c r="CS75" i="2"/>
  <c r="CW75" i="2"/>
  <c r="CN75" i="2"/>
  <c r="CC75" i="2"/>
  <c r="CA75" i="2"/>
  <c r="CW74" i="2"/>
  <c r="CI74" i="2"/>
  <c r="CK74" i="2"/>
  <c r="CJ74" i="2"/>
  <c r="CH74" i="2"/>
  <c r="CS74" i="2"/>
  <c r="BZ74" i="2"/>
  <c r="CD74" i="2"/>
  <c r="CC74" i="2"/>
  <c r="CA74" i="2"/>
  <c r="CN74" i="2"/>
  <c r="CI73" i="2"/>
  <c r="CK73" i="2"/>
  <c r="CJ73" i="2"/>
  <c r="CH73" i="2"/>
  <c r="CS73" i="2"/>
  <c r="CN73" i="2"/>
  <c r="BZ73" i="2"/>
  <c r="CC73" i="2"/>
  <c r="CA73" i="2"/>
  <c r="CK72" i="2"/>
  <c r="CI72" i="2"/>
  <c r="CH72" i="2"/>
  <c r="CJ72" i="2"/>
  <c r="CW72" i="2"/>
  <c r="CS72" i="2"/>
  <c r="CD72" i="2"/>
  <c r="CC72" i="2"/>
  <c r="BZ72" i="2"/>
  <c r="CA72" i="2"/>
  <c r="CN72" i="2"/>
  <c r="CI71" i="2"/>
  <c r="CJ71" i="2"/>
  <c r="CS71" i="2"/>
  <c r="BZ71" i="2"/>
  <c r="CC71" i="2"/>
  <c r="CA71" i="2"/>
  <c r="CW70" i="2"/>
  <c r="CI70" i="2"/>
  <c r="CS70" i="2"/>
  <c r="CK70" i="2"/>
  <c r="CJ70" i="2"/>
  <c r="CH70" i="2"/>
  <c r="BZ70" i="2"/>
  <c r="CD70" i="2"/>
  <c r="CC70" i="2"/>
  <c r="CA70" i="2"/>
  <c r="CN70" i="2"/>
  <c r="CK69" i="2"/>
  <c r="CI69" i="2"/>
  <c r="CH69" i="2"/>
  <c r="CJ69" i="2"/>
  <c r="CW69" i="2"/>
  <c r="CS69" i="2"/>
  <c r="CD69" i="2"/>
  <c r="CC69" i="2"/>
  <c r="BZ69" i="2"/>
  <c r="CA69" i="2"/>
  <c r="CN69" i="2"/>
  <c r="CK68" i="2"/>
  <c r="CI68" i="2"/>
  <c r="CH68" i="2"/>
  <c r="CW68" i="2"/>
  <c r="CJ68" i="2"/>
  <c r="CS68" i="2"/>
  <c r="CD68" i="2"/>
  <c r="CC68" i="2"/>
  <c r="CA68" i="2"/>
  <c r="BZ68" i="2"/>
  <c r="CN68" i="2"/>
  <c r="CW67" i="2"/>
  <c r="CI67" i="2"/>
  <c r="CK67" i="2"/>
  <c r="CJ67" i="2"/>
  <c r="CH67" i="2"/>
  <c r="CS67" i="2"/>
  <c r="BZ67" i="2"/>
  <c r="CD67" i="2"/>
  <c r="CC67" i="2"/>
  <c r="CA67" i="2"/>
  <c r="CN67" i="2"/>
  <c r="CK66" i="2"/>
  <c r="CI66" i="2"/>
  <c r="CH66" i="2"/>
  <c r="CJ66" i="2"/>
  <c r="CW66" i="2"/>
  <c r="CS66" i="2"/>
  <c r="CC66" i="2"/>
  <c r="BZ66" i="2"/>
  <c r="CD66" i="2"/>
  <c r="CA66" i="2"/>
  <c r="CN66" i="2"/>
  <c r="CK65" i="2"/>
  <c r="CI65" i="2"/>
  <c r="CH65" i="2"/>
  <c r="CJ65" i="2"/>
  <c r="CW65" i="2"/>
  <c r="CS65" i="2"/>
  <c r="CD65" i="2"/>
  <c r="CC65" i="2"/>
  <c r="BZ65" i="2"/>
  <c r="CA65" i="2"/>
  <c r="CN65" i="2"/>
  <c r="CW157" i="2"/>
  <c r="CU157" i="2"/>
  <c r="CS157" i="2"/>
  <c r="CP157" i="2"/>
  <c r="CN157" i="2"/>
  <c r="CW155" i="2"/>
  <c r="CU155" i="2"/>
  <c r="CS155" i="2"/>
  <c r="CP155" i="2"/>
  <c r="CN155" i="2"/>
  <c r="CW154" i="2"/>
  <c r="CU154" i="2"/>
  <c r="CS154" i="2"/>
  <c r="CP154" i="2"/>
  <c r="CN154" i="2"/>
  <c r="CB152" i="2"/>
  <c r="CZ157" i="2"/>
  <c r="CV157" i="2"/>
  <c r="CQ157" i="2"/>
  <c r="CM157" i="2"/>
  <c r="CH157" i="2"/>
  <c r="CC157" i="2"/>
  <c r="CK156" i="2"/>
  <c r="CW156" i="2"/>
  <c r="CG156" i="2"/>
  <c r="CS156" i="2"/>
  <c r="CB156" i="2"/>
  <c r="CN156" i="2"/>
  <c r="CZ155" i="2"/>
  <c r="CV155" i="2"/>
  <c r="CQ155" i="2"/>
  <c r="CM155" i="2"/>
  <c r="CH155" i="2"/>
  <c r="CC155" i="2"/>
  <c r="CY154" i="2"/>
  <c r="CV154" i="2"/>
  <c r="CH154" i="2"/>
  <c r="CK153" i="2"/>
  <c r="CI153" i="2"/>
  <c r="CD153" i="2"/>
  <c r="CB153" i="2"/>
  <c r="CY157" i="2"/>
  <c r="CY155" i="2"/>
  <c r="CV81" i="2"/>
  <c r="CZ81" i="2"/>
  <c r="CF81" i="2"/>
  <c r="CX81" i="2"/>
  <c r="CM81" i="2"/>
  <c r="CQ81" i="2"/>
  <c r="CV80" i="2"/>
  <c r="CZ80" i="2"/>
  <c r="CF80" i="2"/>
  <c r="CX80" i="2"/>
  <c r="CM80" i="2"/>
  <c r="CQ80" i="2"/>
  <c r="CV79" i="2"/>
  <c r="CZ79" i="2"/>
  <c r="CF79" i="2"/>
  <c r="CX79" i="2"/>
  <c r="CM79" i="2"/>
  <c r="CQ79" i="2"/>
  <c r="CV78" i="2"/>
  <c r="CZ78" i="2"/>
  <c r="CF78" i="2"/>
  <c r="CX78" i="2"/>
  <c r="CM78" i="2"/>
  <c r="CQ78" i="2"/>
  <c r="CF77" i="2"/>
  <c r="CV76" i="2"/>
  <c r="CZ76" i="2"/>
  <c r="CF76" i="2"/>
  <c r="CX76" i="2"/>
  <c r="CM76" i="2"/>
  <c r="CQ76" i="2"/>
  <c r="CV75" i="2"/>
  <c r="CZ75" i="2"/>
  <c r="CF75" i="2"/>
  <c r="CX75" i="2"/>
  <c r="CM75" i="2"/>
  <c r="CQ75" i="2"/>
  <c r="CV74" i="2"/>
  <c r="CZ74" i="2"/>
  <c r="CF74" i="2"/>
  <c r="CX74" i="2"/>
  <c r="CM74" i="2"/>
  <c r="CQ74" i="2"/>
  <c r="CV73" i="2"/>
  <c r="CZ73" i="2"/>
  <c r="CF73" i="2"/>
  <c r="CX73" i="2"/>
  <c r="CM73" i="2"/>
  <c r="CQ73" i="2"/>
  <c r="CV72" i="2"/>
  <c r="CZ72" i="2"/>
  <c r="CF72" i="2"/>
  <c r="CX72" i="2"/>
  <c r="CM72" i="2"/>
  <c r="CQ72" i="2"/>
  <c r="CV71" i="2"/>
  <c r="CF71" i="2"/>
  <c r="CM71" i="2"/>
  <c r="CQ71" i="2"/>
  <c r="CV70" i="2"/>
  <c r="CZ70" i="2"/>
  <c r="CF70" i="2"/>
  <c r="CX70" i="2"/>
  <c r="CM70" i="2"/>
  <c r="CQ70" i="2"/>
  <c r="CV69" i="2"/>
  <c r="CZ69" i="2"/>
  <c r="CF69" i="2"/>
  <c r="CX69" i="2"/>
  <c r="CM69" i="2"/>
  <c r="CQ69" i="2"/>
  <c r="CV68" i="2"/>
  <c r="CZ68" i="2"/>
  <c r="CF68" i="2"/>
  <c r="CX68" i="2"/>
  <c r="CM68" i="2"/>
  <c r="CQ68" i="2"/>
  <c r="CV67" i="2"/>
  <c r="CZ67" i="2"/>
  <c r="CF67" i="2"/>
  <c r="CX67" i="2"/>
  <c r="CM67" i="2"/>
  <c r="CQ67" i="2"/>
  <c r="CV66" i="2"/>
  <c r="CZ66" i="2"/>
  <c r="CF66" i="2"/>
  <c r="CX66" i="2"/>
  <c r="CM66" i="2"/>
  <c r="CQ66" i="2"/>
  <c r="CV65" i="2"/>
  <c r="CZ65" i="2"/>
  <c r="CF65" i="2"/>
  <c r="CX65" i="2"/>
  <c r="CM65" i="2"/>
  <c r="CQ65" i="2"/>
  <c r="CT81" i="2"/>
  <c r="CO81" i="2"/>
  <c r="CT80" i="2"/>
  <c r="CO80" i="2"/>
  <c r="CT79" i="2"/>
  <c r="CO79" i="2"/>
  <c r="CT78" i="2"/>
  <c r="CO78" i="2"/>
  <c r="CT77" i="2"/>
  <c r="CT76" i="2"/>
  <c r="CO76" i="2"/>
  <c r="CT75" i="2"/>
  <c r="CO75" i="2"/>
  <c r="CT74" i="2"/>
  <c r="CO74" i="2"/>
  <c r="CT73" i="2"/>
  <c r="CO73" i="2"/>
  <c r="CT72" i="2"/>
  <c r="CO72" i="2"/>
  <c r="CT70" i="2"/>
  <c r="CO70" i="2"/>
  <c r="CT69" i="2"/>
  <c r="CO69" i="2"/>
  <c r="CT68" i="2"/>
  <c r="CO68" i="2"/>
  <c r="CT67" i="2"/>
  <c r="CO67" i="2"/>
  <c r="CT66" i="2"/>
  <c r="CO66" i="2"/>
  <c r="CT65" i="2"/>
  <c r="CO65" i="2"/>
  <c r="CY81" i="2"/>
  <c r="CU81" i="2"/>
  <c r="CP81" i="2"/>
  <c r="CG81" i="2"/>
  <c r="CB81" i="2"/>
  <c r="CY80" i="2"/>
  <c r="CU80" i="2"/>
  <c r="CP80" i="2"/>
  <c r="CG80" i="2"/>
  <c r="CB80" i="2"/>
  <c r="CY79" i="2"/>
  <c r="CU79" i="2"/>
  <c r="CP79" i="2"/>
  <c r="CG79" i="2"/>
  <c r="CB79" i="2"/>
  <c r="CY78" i="2"/>
  <c r="CU78" i="2"/>
  <c r="CP78" i="2"/>
  <c r="CG78" i="2"/>
  <c r="CB78" i="2"/>
  <c r="CP77" i="2"/>
  <c r="CG77" i="2"/>
  <c r="CB77" i="2"/>
  <c r="CY76" i="2"/>
  <c r="CU76" i="2"/>
  <c r="CP76" i="2"/>
  <c r="CG76" i="2"/>
  <c r="CB76" i="2"/>
  <c r="CY75" i="2"/>
  <c r="CU75" i="2"/>
  <c r="CP75" i="2"/>
  <c r="CG75" i="2"/>
  <c r="CB75" i="2"/>
  <c r="CY74" i="2"/>
  <c r="CU74" i="2"/>
  <c r="CP74" i="2"/>
  <c r="CG74" i="2"/>
  <c r="CB74" i="2"/>
  <c r="CY73" i="2"/>
  <c r="CU73" i="2"/>
  <c r="CP73" i="2"/>
  <c r="CG73" i="2"/>
  <c r="CB73" i="2"/>
  <c r="CY72" i="2"/>
  <c r="CU72" i="2"/>
  <c r="CP72" i="2"/>
  <c r="CG72" i="2"/>
  <c r="CB72" i="2"/>
  <c r="CY71" i="2"/>
  <c r="CG71" i="2"/>
  <c r="CY70" i="2"/>
  <c r="CU70" i="2"/>
  <c r="CP70" i="2"/>
  <c r="CG70" i="2"/>
  <c r="CB70" i="2"/>
  <c r="CY69" i="2"/>
  <c r="CU69" i="2"/>
  <c r="CP69" i="2"/>
  <c r="CG69" i="2"/>
  <c r="CB69" i="2"/>
  <c r="CY68" i="2"/>
  <c r="CU68" i="2"/>
  <c r="CP68" i="2"/>
  <c r="CG68" i="2"/>
  <c r="CB68" i="2"/>
  <c r="CY67" i="2"/>
  <c r="CU67" i="2"/>
  <c r="CP67" i="2"/>
  <c r="CG67" i="2"/>
  <c r="CB67" i="2"/>
  <c r="CY66" i="2"/>
  <c r="CU66" i="2"/>
  <c r="CP66" i="2"/>
  <c r="CG66" i="2"/>
  <c r="CB66" i="2"/>
  <c r="CY65" i="2"/>
  <c r="CU65" i="2"/>
  <c r="CP65" i="2"/>
  <c r="CG65" i="2"/>
  <c r="CB65" i="2"/>
  <c r="AD118" i="2"/>
  <c r="BB118" i="2" s="1"/>
  <c r="AE118" i="2"/>
  <c r="BC118" i="2" s="1"/>
  <c r="AF118" i="2"/>
  <c r="BD118" i="2" s="1"/>
  <c r="AG118" i="2"/>
  <c r="BE118" i="2" s="1"/>
  <c r="AH118" i="2"/>
  <c r="BF118" i="2" s="1"/>
  <c r="AI118" i="2"/>
  <c r="BG118" i="2" s="1"/>
  <c r="AJ118" i="2"/>
  <c r="BH118" i="2" s="1"/>
  <c r="AK118" i="2"/>
  <c r="BI118" i="2" s="1"/>
  <c r="AL118" i="2"/>
  <c r="BJ118" i="2" s="1"/>
  <c r="AM118" i="2"/>
  <c r="BK118" i="2" s="1"/>
  <c r="AO118" i="2"/>
  <c r="BM118" i="2" s="1"/>
  <c r="AP118" i="2"/>
  <c r="BN118" i="2" s="1"/>
  <c r="AQ118" i="2"/>
  <c r="BO118" i="2" s="1"/>
  <c r="AR118" i="2"/>
  <c r="BP118" i="2" s="1"/>
  <c r="AS118" i="2"/>
  <c r="BQ118" i="2" s="1"/>
  <c r="AT118" i="2"/>
  <c r="BR118" i="2" s="1"/>
  <c r="AU118" i="2"/>
  <c r="BS118" i="2" s="1"/>
  <c r="AV118" i="2"/>
  <c r="BT118" i="2" s="1"/>
  <c r="AW118" i="2"/>
  <c r="BU118" i="2" s="1"/>
  <c r="AX118" i="2"/>
  <c r="BV118" i="2" s="1"/>
  <c r="AY118" i="2"/>
  <c r="BW118" i="2" s="1"/>
  <c r="AZ118" i="2"/>
  <c r="BX118" i="2" s="1"/>
  <c r="AD119" i="2"/>
  <c r="BB119" i="2" s="1"/>
  <c r="AE119" i="2"/>
  <c r="BC119" i="2" s="1"/>
  <c r="AF119" i="2"/>
  <c r="BD119" i="2" s="1"/>
  <c r="AG119" i="2"/>
  <c r="BE119" i="2" s="1"/>
  <c r="AH119" i="2"/>
  <c r="BF119" i="2" s="1"/>
  <c r="AI119" i="2"/>
  <c r="BG119" i="2" s="1"/>
  <c r="AJ119" i="2"/>
  <c r="BH119" i="2" s="1"/>
  <c r="AK119" i="2"/>
  <c r="BI119" i="2" s="1"/>
  <c r="AL119" i="2"/>
  <c r="BJ119" i="2" s="1"/>
  <c r="AM119" i="2"/>
  <c r="BK119" i="2" s="1"/>
  <c r="AO119" i="2"/>
  <c r="BM119" i="2" s="1"/>
  <c r="AP119" i="2"/>
  <c r="BN119" i="2" s="1"/>
  <c r="AQ119" i="2"/>
  <c r="BO119" i="2" s="1"/>
  <c r="AR119" i="2"/>
  <c r="BP119" i="2" s="1"/>
  <c r="AS119" i="2"/>
  <c r="BQ119" i="2" s="1"/>
  <c r="AT119" i="2"/>
  <c r="BR119" i="2" s="1"/>
  <c r="AU119" i="2"/>
  <c r="BS119" i="2" s="1"/>
  <c r="AV119" i="2"/>
  <c r="BT119" i="2" s="1"/>
  <c r="AW119" i="2"/>
  <c r="BU119" i="2" s="1"/>
  <c r="AX119" i="2"/>
  <c r="BV119" i="2" s="1"/>
  <c r="AY119" i="2"/>
  <c r="BW119" i="2" s="1"/>
  <c r="AZ119" i="2"/>
  <c r="BX119" i="2" s="1"/>
  <c r="AD120" i="2"/>
  <c r="BB120" i="2" s="1"/>
  <c r="AE120" i="2"/>
  <c r="BC120" i="2" s="1"/>
  <c r="AF120" i="2"/>
  <c r="BD120" i="2" s="1"/>
  <c r="AG120" i="2"/>
  <c r="BE120" i="2" s="1"/>
  <c r="AH120" i="2"/>
  <c r="BF120" i="2" s="1"/>
  <c r="AI120" i="2"/>
  <c r="BG120" i="2" s="1"/>
  <c r="AJ120" i="2"/>
  <c r="BH120" i="2" s="1"/>
  <c r="AK120" i="2"/>
  <c r="BI120" i="2" s="1"/>
  <c r="AL120" i="2"/>
  <c r="BJ120" i="2" s="1"/>
  <c r="AM120" i="2"/>
  <c r="BK120" i="2" s="1"/>
  <c r="AO120" i="2"/>
  <c r="BM120" i="2" s="1"/>
  <c r="AP120" i="2"/>
  <c r="BN120" i="2" s="1"/>
  <c r="AQ120" i="2"/>
  <c r="BO120" i="2" s="1"/>
  <c r="AR120" i="2"/>
  <c r="BP120" i="2" s="1"/>
  <c r="AS120" i="2"/>
  <c r="BQ120" i="2" s="1"/>
  <c r="AT120" i="2"/>
  <c r="BR120" i="2" s="1"/>
  <c r="AU120" i="2"/>
  <c r="BS120" i="2" s="1"/>
  <c r="AV120" i="2"/>
  <c r="BT120" i="2" s="1"/>
  <c r="AW120" i="2"/>
  <c r="BU120" i="2" s="1"/>
  <c r="AX120" i="2"/>
  <c r="BV120" i="2" s="1"/>
  <c r="AY120" i="2"/>
  <c r="BW120" i="2" s="1"/>
  <c r="AZ120" i="2"/>
  <c r="BX120" i="2" s="1"/>
  <c r="AD121" i="2"/>
  <c r="BB121" i="2" s="1"/>
  <c r="AE121" i="2"/>
  <c r="BC121" i="2" s="1"/>
  <c r="AF121" i="2"/>
  <c r="BD121" i="2" s="1"/>
  <c r="AG121" i="2"/>
  <c r="BE121" i="2" s="1"/>
  <c r="AH121" i="2"/>
  <c r="BF121" i="2" s="1"/>
  <c r="AI121" i="2"/>
  <c r="BG121" i="2" s="1"/>
  <c r="AJ121" i="2"/>
  <c r="BH121" i="2" s="1"/>
  <c r="AK121" i="2"/>
  <c r="BI121" i="2" s="1"/>
  <c r="AL121" i="2"/>
  <c r="BJ121" i="2" s="1"/>
  <c r="AM121" i="2"/>
  <c r="BK121" i="2" s="1"/>
  <c r="AO121" i="2"/>
  <c r="BM121" i="2" s="1"/>
  <c r="AP121" i="2"/>
  <c r="BN121" i="2" s="1"/>
  <c r="AQ121" i="2"/>
  <c r="BO121" i="2" s="1"/>
  <c r="AR121" i="2"/>
  <c r="BP121" i="2" s="1"/>
  <c r="AS121" i="2"/>
  <c r="BQ121" i="2" s="1"/>
  <c r="AT121" i="2"/>
  <c r="BR121" i="2" s="1"/>
  <c r="AU121" i="2"/>
  <c r="BS121" i="2" s="1"/>
  <c r="AV121" i="2"/>
  <c r="BT121" i="2" s="1"/>
  <c r="AW121" i="2"/>
  <c r="BU121" i="2" s="1"/>
  <c r="AX121" i="2"/>
  <c r="BV121" i="2" s="1"/>
  <c r="AY121" i="2"/>
  <c r="BW121" i="2" s="1"/>
  <c r="AZ121" i="2"/>
  <c r="BX121" i="2" s="1"/>
  <c r="AD122" i="2"/>
  <c r="BB122" i="2" s="1"/>
  <c r="AE122" i="2"/>
  <c r="BC122" i="2" s="1"/>
  <c r="AF122" i="2"/>
  <c r="BD122" i="2" s="1"/>
  <c r="AG122" i="2"/>
  <c r="BE122" i="2" s="1"/>
  <c r="AH122" i="2"/>
  <c r="BF122" i="2" s="1"/>
  <c r="AI122" i="2"/>
  <c r="BG122" i="2" s="1"/>
  <c r="AJ122" i="2"/>
  <c r="BH122" i="2" s="1"/>
  <c r="AK122" i="2"/>
  <c r="BI122" i="2" s="1"/>
  <c r="AL122" i="2"/>
  <c r="BJ122" i="2" s="1"/>
  <c r="AM122" i="2"/>
  <c r="BK122" i="2" s="1"/>
  <c r="AO122" i="2"/>
  <c r="BM122" i="2" s="1"/>
  <c r="AP122" i="2"/>
  <c r="BN122" i="2" s="1"/>
  <c r="AQ122" i="2"/>
  <c r="BO122" i="2" s="1"/>
  <c r="AR122" i="2"/>
  <c r="BP122" i="2" s="1"/>
  <c r="AS122" i="2"/>
  <c r="BQ122" i="2" s="1"/>
  <c r="AT122" i="2"/>
  <c r="BR122" i="2" s="1"/>
  <c r="AU122" i="2"/>
  <c r="BS122" i="2" s="1"/>
  <c r="AV122" i="2"/>
  <c r="BT122" i="2" s="1"/>
  <c r="AW122" i="2"/>
  <c r="BU122" i="2" s="1"/>
  <c r="AX122" i="2"/>
  <c r="BV122" i="2" s="1"/>
  <c r="AY122" i="2"/>
  <c r="BW122" i="2" s="1"/>
  <c r="AZ122" i="2"/>
  <c r="BX122" i="2" s="1"/>
  <c r="AD123" i="2"/>
  <c r="BB123" i="2" s="1"/>
  <c r="AE123" i="2"/>
  <c r="BC123" i="2" s="1"/>
  <c r="AF123" i="2"/>
  <c r="BD123" i="2" s="1"/>
  <c r="AG123" i="2"/>
  <c r="BE123" i="2" s="1"/>
  <c r="AH123" i="2"/>
  <c r="BF123" i="2" s="1"/>
  <c r="AI123" i="2"/>
  <c r="BG123" i="2" s="1"/>
  <c r="AJ123" i="2"/>
  <c r="BH123" i="2" s="1"/>
  <c r="AK123" i="2"/>
  <c r="BI123" i="2" s="1"/>
  <c r="AL123" i="2"/>
  <c r="BJ123" i="2" s="1"/>
  <c r="AM123" i="2"/>
  <c r="BK123" i="2" s="1"/>
  <c r="AO123" i="2"/>
  <c r="BM123" i="2" s="1"/>
  <c r="AP123" i="2"/>
  <c r="BN123" i="2" s="1"/>
  <c r="AQ123" i="2"/>
  <c r="BO123" i="2" s="1"/>
  <c r="AR123" i="2"/>
  <c r="BP123" i="2" s="1"/>
  <c r="AS123" i="2"/>
  <c r="BQ123" i="2" s="1"/>
  <c r="AT123" i="2"/>
  <c r="BR123" i="2" s="1"/>
  <c r="AU123" i="2"/>
  <c r="BS123" i="2" s="1"/>
  <c r="AV123" i="2"/>
  <c r="BT123" i="2" s="1"/>
  <c r="AW123" i="2"/>
  <c r="BU123" i="2" s="1"/>
  <c r="AX123" i="2"/>
  <c r="BV123" i="2" s="1"/>
  <c r="AY123" i="2"/>
  <c r="BW123" i="2" s="1"/>
  <c r="AZ123" i="2"/>
  <c r="BX123" i="2" s="1"/>
  <c r="AD124" i="2"/>
  <c r="BB124" i="2" s="1"/>
  <c r="AE124" i="2"/>
  <c r="BC124" i="2" s="1"/>
  <c r="AF124" i="2"/>
  <c r="BD124" i="2" s="1"/>
  <c r="AG124" i="2"/>
  <c r="BE124" i="2" s="1"/>
  <c r="AH124" i="2"/>
  <c r="BF124" i="2" s="1"/>
  <c r="AI124" i="2"/>
  <c r="BG124" i="2" s="1"/>
  <c r="AJ124" i="2"/>
  <c r="BH124" i="2" s="1"/>
  <c r="AK124" i="2"/>
  <c r="BI124" i="2" s="1"/>
  <c r="AL124" i="2"/>
  <c r="BJ124" i="2" s="1"/>
  <c r="AM124" i="2"/>
  <c r="BK124" i="2" s="1"/>
  <c r="AO124" i="2"/>
  <c r="BM124" i="2" s="1"/>
  <c r="AP124" i="2"/>
  <c r="BN124" i="2" s="1"/>
  <c r="AQ124" i="2"/>
  <c r="BO124" i="2" s="1"/>
  <c r="AR124" i="2"/>
  <c r="BP124" i="2" s="1"/>
  <c r="AS124" i="2"/>
  <c r="BQ124" i="2" s="1"/>
  <c r="AT124" i="2"/>
  <c r="BR124" i="2" s="1"/>
  <c r="AU124" i="2"/>
  <c r="BS124" i="2" s="1"/>
  <c r="AV124" i="2"/>
  <c r="BT124" i="2" s="1"/>
  <c r="AW124" i="2"/>
  <c r="BU124" i="2" s="1"/>
  <c r="AX124" i="2"/>
  <c r="BV124" i="2" s="1"/>
  <c r="AY124" i="2"/>
  <c r="BW124" i="2" s="1"/>
  <c r="AZ124" i="2"/>
  <c r="BX124" i="2" s="1"/>
  <c r="AD125" i="2"/>
  <c r="BB125" i="2" s="1"/>
  <c r="AE125" i="2"/>
  <c r="BC125" i="2" s="1"/>
  <c r="AF125" i="2"/>
  <c r="BD125" i="2" s="1"/>
  <c r="AG125" i="2"/>
  <c r="BE125" i="2" s="1"/>
  <c r="AH125" i="2"/>
  <c r="BF125" i="2" s="1"/>
  <c r="AI125" i="2"/>
  <c r="BG125" i="2" s="1"/>
  <c r="AJ125" i="2"/>
  <c r="BH125" i="2" s="1"/>
  <c r="AK125" i="2"/>
  <c r="BI125" i="2" s="1"/>
  <c r="AL125" i="2"/>
  <c r="BJ125" i="2" s="1"/>
  <c r="AM125" i="2"/>
  <c r="BK125" i="2" s="1"/>
  <c r="AO125" i="2"/>
  <c r="BM125" i="2" s="1"/>
  <c r="AP125" i="2"/>
  <c r="BN125" i="2" s="1"/>
  <c r="AQ125" i="2"/>
  <c r="BO125" i="2" s="1"/>
  <c r="AR125" i="2"/>
  <c r="BP125" i="2" s="1"/>
  <c r="AS125" i="2"/>
  <c r="BQ125" i="2" s="1"/>
  <c r="AT125" i="2"/>
  <c r="BR125" i="2" s="1"/>
  <c r="AU125" i="2"/>
  <c r="BS125" i="2" s="1"/>
  <c r="AV125" i="2"/>
  <c r="BT125" i="2" s="1"/>
  <c r="AW125" i="2"/>
  <c r="BU125" i="2" s="1"/>
  <c r="AX125" i="2"/>
  <c r="BV125" i="2" s="1"/>
  <c r="AY125" i="2"/>
  <c r="BW125" i="2" s="1"/>
  <c r="AZ125" i="2"/>
  <c r="BX125" i="2" s="1"/>
  <c r="AD126" i="2"/>
  <c r="BB126" i="2" s="1"/>
  <c r="AE126" i="2"/>
  <c r="BC126" i="2" s="1"/>
  <c r="AF126" i="2"/>
  <c r="BD126" i="2" s="1"/>
  <c r="AG126" i="2"/>
  <c r="BE126" i="2" s="1"/>
  <c r="AH126" i="2"/>
  <c r="BF126" i="2" s="1"/>
  <c r="AI126" i="2"/>
  <c r="BG126" i="2" s="1"/>
  <c r="AJ126" i="2"/>
  <c r="BH126" i="2" s="1"/>
  <c r="AK126" i="2"/>
  <c r="BI126" i="2" s="1"/>
  <c r="AL126" i="2"/>
  <c r="BJ126" i="2" s="1"/>
  <c r="AM126" i="2"/>
  <c r="BK126" i="2" s="1"/>
  <c r="AO126" i="2"/>
  <c r="BM126" i="2" s="1"/>
  <c r="AP126" i="2"/>
  <c r="BN126" i="2" s="1"/>
  <c r="AQ126" i="2"/>
  <c r="BO126" i="2" s="1"/>
  <c r="AR126" i="2"/>
  <c r="BP126" i="2" s="1"/>
  <c r="AS126" i="2"/>
  <c r="BQ126" i="2" s="1"/>
  <c r="AT126" i="2"/>
  <c r="BR126" i="2" s="1"/>
  <c r="AU126" i="2"/>
  <c r="BS126" i="2" s="1"/>
  <c r="AV126" i="2"/>
  <c r="BT126" i="2" s="1"/>
  <c r="AW126" i="2"/>
  <c r="BU126" i="2" s="1"/>
  <c r="AX126" i="2"/>
  <c r="BV126" i="2" s="1"/>
  <c r="AY126" i="2"/>
  <c r="BW126" i="2" s="1"/>
  <c r="AZ126" i="2"/>
  <c r="BX126" i="2" s="1"/>
  <c r="AD127" i="2"/>
  <c r="BB127" i="2" s="1"/>
  <c r="AE127" i="2"/>
  <c r="BC127" i="2" s="1"/>
  <c r="AF127" i="2"/>
  <c r="BD127" i="2" s="1"/>
  <c r="AG127" i="2"/>
  <c r="BE127" i="2" s="1"/>
  <c r="AH127" i="2"/>
  <c r="BF127" i="2" s="1"/>
  <c r="AI127" i="2"/>
  <c r="BG127" i="2" s="1"/>
  <c r="AJ127" i="2"/>
  <c r="BH127" i="2" s="1"/>
  <c r="AK127" i="2"/>
  <c r="BI127" i="2" s="1"/>
  <c r="AL127" i="2"/>
  <c r="BJ127" i="2" s="1"/>
  <c r="AM127" i="2"/>
  <c r="BK127" i="2" s="1"/>
  <c r="AO127" i="2"/>
  <c r="BM127" i="2" s="1"/>
  <c r="AP127" i="2"/>
  <c r="BN127" i="2" s="1"/>
  <c r="AQ127" i="2"/>
  <c r="BO127" i="2" s="1"/>
  <c r="AR127" i="2"/>
  <c r="BP127" i="2" s="1"/>
  <c r="AS127" i="2"/>
  <c r="BQ127" i="2" s="1"/>
  <c r="AT127" i="2"/>
  <c r="BR127" i="2" s="1"/>
  <c r="AU127" i="2"/>
  <c r="BS127" i="2" s="1"/>
  <c r="AV127" i="2"/>
  <c r="BT127" i="2" s="1"/>
  <c r="AW127" i="2"/>
  <c r="BU127" i="2" s="1"/>
  <c r="AX127" i="2"/>
  <c r="BV127" i="2" s="1"/>
  <c r="AY127" i="2"/>
  <c r="BW127" i="2" s="1"/>
  <c r="AZ127" i="2"/>
  <c r="BX127" i="2" s="1"/>
  <c r="AD128" i="2"/>
  <c r="BB128" i="2" s="1"/>
  <c r="AE128" i="2"/>
  <c r="BC128" i="2" s="1"/>
  <c r="AF128" i="2"/>
  <c r="BD128" i="2" s="1"/>
  <c r="AG128" i="2"/>
  <c r="BE128" i="2" s="1"/>
  <c r="AH128" i="2"/>
  <c r="BF128" i="2" s="1"/>
  <c r="AI128" i="2"/>
  <c r="BG128" i="2" s="1"/>
  <c r="AJ128" i="2"/>
  <c r="BH128" i="2" s="1"/>
  <c r="AK128" i="2"/>
  <c r="BI128" i="2" s="1"/>
  <c r="AL128" i="2"/>
  <c r="BJ128" i="2" s="1"/>
  <c r="AM128" i="2"/>
  <c r="BK128" i="2" s="1"/>
  <c r="AO128" i="2"/>
  <c r="BM128" i="2" s="1"/>
  <c r="AP128" i="2"/>
  <c r="BN128" i="2" s="1"/>
  <c r="AQ128" i="2"/>
  <c r="BO128" i="2" s="1"/>
  <c r="AR128" i="2"/>
  <c r="BP128" i="2" s="1"/>
  <c r="AS128" i="2"/>
  <c r="BQ128" i="2" s="1"/>
  <c r="AT128" i="2"/>
  <c r="BR128" i="2" s="1"/>
  <c r="AU128" i="2"/>
  <c r="BS128" i="2" s="1"/>
  <c r="AV128" i="2"/>
  <c r="BT128" i="2" s="1"/>
  <c r="AW128" i="2"/>
  <c r="BU128" i="2" s="1"/>
  <c r="AX128" i="2"/>
  <c r="BV128" i="2" s="1"/>
  <c r="AY128" i="2"/>
  <c r="BW128" i="2" s="1"/>
  <c r="AZ128" i="2"/>
  <c r="BX128" i="2" s="1"/>
  <c r="AD129" i="2"/>
  <c r="AE129" i="2"/>
  <c r="AF129" i="2"/>
  <c r="AG129" i="2"/>
  <c r="AH129" i="2"/>
  <c r="AI129" i="2"/>
  <c r="AJ129" i="2"/>
  <c r="AK129" i="2"/>
  <c r="AL129" i="2"/>
  <c r="AM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AD130" i="2"/>
  <c r="BB130" i="2" s="1"/>
  <c r="AE130" i="2"/>
  <c r="BC130" i="2" s="1"/>
  <c r="AF130" i="2"/>
  <c r="BD130" i="2" s="1"/>
  <c r="AG130" i="2"/>
  <c r="BE130" i="2" s="1"/>
  <c r="AH130" i="2"/>
  <c r="BF130" i="2" s="1"/>
  <c r="AI130" i="2"/>
  <c r="BG130" i="2" s="1"/>
  <c r="AJ130" i="2"/>
  <c r="BH130" i="2" s="1"/>
  <c r="AK130" i="2"/>
  <c r="BI130" i="2" s="1"/>
  <c r="AL130" i="2"/>
  <c r="BJ130" i="2" s="1"/>
  <c r="AM130" i="2"/>
  <c r="BK130" i="2" s="1"/>
  <c r="AO130" i="2"/>
  <c r="BM130" i="2" s="1"/>
  <c r="AP130" i="2"/>
  <c r="BN130" i="2" s="1"/>
  <c r="AQ130" i="2"/>
  <c r="BO130" i="2" s="1"/>
  <c r="AR130" i="2"/>
  <c r="BP130" i="2" s="1"/>
  <c r="AS130" i="2"/>
  <c r="BQ130" i="2" s="1"/>
  <c r="AT130" i="2"/>
  <c r="BR130" i="2" s="1"/>
  <c r="AU130" i="2"/>
  <c r="BS130" i="2" s="1"/>
  <c r="AV130" i="2"/>
  <c r="BT130" i="2" s="1"/>
  <c r="AW130" i="2"/>
  <c r="BU130" i="2" s="1"/>
  <c r="AX130" i="2"/>
  <c r="BV130" i="2" s="1"/>
  <c r="AY130" i="2"/>
  <c r="BW130" i="2" s="1"/>
  <c r="AZ130" i="2"/>
  <c r="BX130" i="2" s="1"/>
  <c r="AD131" i="2"/>
  <c r="BB131" i="2" s="1"/>
  <c r="AE131" i="2"/>
  <c r="BC131" i="2" s="1"/>
  <c r="AF131" i="2"/>
  <c r="BD131" i="2" s="1"/>
  <c r="AG131" i="2"/>
  <c r="BE131" i="2" s="1"/>
  <c r="AH131" i="2"/>
  <c r="BF131" i="2" s="1"/>
  <c r="AI131" i="2"/>
  <c r="BG131" i="2" s="1"/>
  <c r="AJ131" i="2"/>
  <c r="BH131" i="2" s="1"/>
  <c r="AK131" i="2"/>
  <c r="BI131" i="2" s="1"/>
  <c r="AL131" i="2"/>
  <c r="BJ131" i="2" s="1"/>
  <c r="AM131" i="2"/>
  <c r="BK131" i="2" s="1"/>
  <c r="AO131" i="2"/>
  <c r="BM131" i="2" s="1"/>
  <c r="AP131" i="2"/>
  <c r="BN131" i="2" s="1"/>
  <c r="AQ131" i="2"/>
  <c r="BO131" i="2" s="1"/>
  <c r="AR131" i="2"/>
  <c r="BP131" i="2" s="1"/>
  <c r="AS131" i="2"/>
  <c r="BQ131" i="2" s="1"/>
  <c r="AT131" i="2"/>
  <c r="BR131" i="2" s="1"/>
  <c r="AU131" i="2"/>
  <c r="BS131" i="2" s="1"/>
  <c r="AV131" i="2"/>
  <c r="BT131" i="2" s="1"/>
  <c r="AW131" i="2"/>
  <c r="BU131" i="2" s="1"/>
  <c r="AX131" i="2"/>
  <c r="BV131" i="2" s="1"/>
  <c r="AY131" i="2"/>
  <c r="BW131" i="2" s="1"/>
  <c r="AZ131" i="2"/>
  <c r="BX131" i="2" s="1"/>
  <c r="AD132" i="2"/>
  <c r="AE132" i="2"/>
  <c r="AF132" i="2"/>
  <c r="AG132" i="2"/>
  <c r="AH132" i="2"/>
  <c r="AI132" i="2"/>
  <c r="AJ132" i="2"/>
  <c r="AK132" i="2"/>
  <c r="AL132" i="2"/>
  <c r="AM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AD133" i="2"/>
  <c r="BB133" i="2" s="1"/>
  <c r="AE133" i="2"/>
  <c r="BC133" i="2" s="1"/>
  <c r="AF133" i="2"/>
  <c r="BD133" i="2" s="1"/>
  <c r="AG133" i="2"/>
  <c r="BE133" i="2" s="1"/>
  <c r="AH133" i="2"/>
  <c r="BF133" i="2" s="1"/>
  <c r="AI133" i="2"/>
  <c r="BG133" i="2" s="1"/>
  <c r="AJ133" i="2"/>
  <c r="BH133" i="2" s="1"/>
  <c r="AK133" i="2"/>
  <c r="BI133" i="2" s="1"/>
  <c r="AL133" i="2"/>
  <c r="BJ133" i="2" s="1"/>
  <c r="AM133" i="2"/>
  <c r="BK133" i="2" s="1"/>
  <c r="AO133" i="2"/>
  <c r="BM133" i="2" s="1"/>
  <c r="AP133" i="2"/>
  <c r="BN133" i="2" s="1"/>
  <c r="AQ133" i="2"/>
  <c r="BO133" i="2" s="1"/>
  <c r="AR133" i="2"/>
  <c r="BP133" i="2" s="1"/>
  <c r="AS133" i="2"/>
  <c r="BQ133" i="2" s="1"/>
  <c r="AT133" i="2"/>
  <c r="BR133" i="2" s="1"/>
  <c r="AU133" i="2"/>
  <c r="BS133" i="2" s="1"/>
  <c r="AV133" i="2"/>
  <c r="BT133" i="2" s="1"/>
  <c r="AW133" i="2"/>
  <c r="BU133" i="2" s="1"/>
  <c r="AX133" i="2"/>
  <c r="BV133" i="2" s="1"/>
  <c r="AY133" i="2"/>
  <c r="BW133" i="2" s="1"/>
  <c r="AZ133" i="2"/>
  <c r="BX133" i="2" s="1"/>
  <c r="AD134" i="2"/>
  <c r="BB134" i="2" s="1"/>
  <c r="AE134" i="2"/>
  <c r="BC134" i="2" s="1"/>
  <c r="AF134" i="2"/>
  <c r="BD134" i="2" s="1"/>
  <c r="AG134" i="2"/>
  <c r="BE134" i="2" s="1"/>
  <c r="AH134" i="2"/>
  <c r="BF134" i="2" s="1"/>
  <c r="AI134" i="2"/>
  <c r="BG134" i="2" s="1"/>
  <c r="AJ134" i="2"/>
  <c r="BH134" i="2" s="1"/>
  <c r="AK134" i="2"/>
  <c r="BI134" i="2" s="1"/>
  <c r="AL134" i="2"/>
  <c r="BJ134" i="2" s="1"/>
  <c r="AM134" i="2"/>
  <c r="BK134" i="2" s="1"/>
  <c r="AO134" i="2"/>
  <c r="BM134" i="2" s="1"/>
  <c r="AP134" i="2"/>
  <c r="BN134" i="2" s="1"/>
  <c r="AQ134" i="2"/>
  <c r="BO134" i="2" s="1"/>
  <c r="AR134" i="2"/>
  <c r="BP134" i="2" s="1"/>
  <c r="AS134" i="2"/>
  <c r="BQ134" i="2" s="1"/>
  <c r="AT134" i="2"/>
  <c r="BR134" i="2" s="1"/>
  <c r="AU134" i="2"/>
  <c r="BS134" i="2" s="1"/>
  <c r="AV134" i="2"/>
  <c r="BT134" i="2" s="1"/>
  <c r="AW134" i="2"/>
  <c r="BU134" i="2" s="1"/>
  <c r="AX134" i="2"/>
  <c r="BV134" i="2" s="1"/>
  <c r="AY134" i="2"/>
  <c r="BW134" i="2" s="1"/>
  <c r="AZ134" i="2"/>
  <c r="BX134" i="2" s="1"/>
  <c r="AD135" i="2"/>
  <c r="AE135" i="2"/>
  <c r="AF135" i="2"/>
  <c r="AG135" i="2"/>
  <c r="AH135" i="2"/>
  <c r="AI135" i="2"/>
  <c r="AJ135" i="2"/>
  <c r="AK135" i="2"/>
  <c r="AL135" i="2"/>
  <c r="AM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AD136" i="2"/>
  <c r="BB136" i="2" s="1"/>
  <c r="AE136" i="2"/>
  <c r="BC136" i="2" s="1"/>
  <c r="AF136" i="2"/>
  <c r="BD136" i="2" s="1"/>
  <c r="AG136" i="2"/>
  <c r="BE136" i="2" s="1"/>
  <c r="AH136" i="2"/>
  <c r="BF136" i="2" s="1"/>
  <c r="AI136" i="2"/>
  <c r="BG136" i="2" s="1"/>
  <c r="AJ136" i="2"/>
  <c r="BH136" i="2" s="1"/>
  <c r="AK136" i="2"/>
  <c r="BI136" i="2" s="1"/>
  <c r="AL136" i="2"/>
  <c r="BJ136" i="2" s="1"/>
  <c r="AM136" i="2"/>
  <c r="BK136" i="2" s="1"/>
  <c r="AO136" i="2"/>
  <c r="BM136" i="2" s="1"/>
  <c r="AP136" i="2"/>
  <c r="BN136" i="2" s="1"/>
  <c r="AQ136" i="2"/>
  <c r="BO136" i="2" s="1"/>
  <c r="AR136" i="2"/>
  <c r="BP136" i="2" s="1"/>
  <c r="AS136" i="2"/>
  <c r="BQ136" i="2" s="1"/>
  <c r="AT136" i="2"/>
  <c r="BR136" i="2" s="1"/>
  <c r="AU136" i="2"/>
  <c r="BS136" i="2" s="1"/>
  <c r="AV136" i="2"/>
  <c r="BT136" i="2" s="1"/>
  <c r="AW136" i="2"/>
  <c r="BU136" i="2" s="1"/>
  <c r="AX136" i="2"/>
  <c r="BV136" i="2" s="1"/>
  <c r="AY136" i="2"/>
  <c r="BW136" i="2" s="1"/>
  <c r="AZ136" i="2"/>
  <c r="BX136" i="2" s="1"/>
  <c r="AD137" i="2"/>
  <c r="BB137" i="2" s="1"/>
  <c r="AE137" i="2"/>
  <c r="BC137" i="2" s="1"/>
  <c r="AF137" i="2"/>
  <c r="BD137" i="2" s="1"/>
  <c r="AG137" i="2"/>
  <c r="BE137" i="2" s="1"/>
  <c r="AH137" i="2"/>
  <c r="BF137" i="2" s="1"/>
  <c r="AI137" i="2"/>
  <c r="BG137" i="2" s="1"/>
  <c r="AJ137" i="2"/>
  <c r="BH137" i="2" s="1"/>
  <c r="AK137" i="2"/>
  <c r="BI137" i="2" s="1"/>
  <c r="AL137" i="2"/>
  <c r="BJ137" i="2" s="1"/>
  <c r="AM137" i="2"/>
  <c r="BK137" i="2" s="1"/>
  <c r="AO137" i="2"/>
  <c r="BM137" i="2" s="1"/>
  <c r="AP137" i="2"/>
  <c r="BN137" i="2" s="1"/>
  <c r="AQ137" i="2"/>
  <c r="BO137" i="2" s="1"/>
  <c r="AR137" i="2"/>
  <c r="BP137" i="2" s="1"/>
  <c r="AS137" i="2"/>
  <c r="BQ137" i="2" s="1"/>
  <c r="AT137" i="2"/>
  <c r="BR137" i="2" s="1"/>
  <c r="AU137" i="2"/>
  <c r="BS137" i="2" s="1"/>
  <c r="AV137" i="2"/>
  <c r="BT137" i="2" s="1"/>
  <c r="AW137" i="2"/>
  <c r="BU137" i="2" s="1"/>
  <c r="AX137" i="2"/>
  <c r="BV137" i="2" s="1"/>
  <c r="AY137" i="2"/>
  <c r="BW137" i="2" s="1"/>
  <c r="AZ137" i="2"/>
  <c r="BX137" i="2" s="1"/>
  <c r="AD138" i="2"/>
  <c r="AE138" i="2"/>
  <c r="AF138" i="2"/>
  <c r="AG138" i="2"/>
  <c r="AH138" i="2"/>
  <c r="AI138" i="2"/>
  <c r="AJ138" i="2"/>
  <c r="AK138" i="2"/>
  <c r="AL138" i="2"/>
  <c r="AM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AD139" i="2"/>
  <c r="BB139" i="2" s="1"/>
  <c r="AE139" i="2"/>
  <c r="BC139" i="2" s="1"/>
  <c r="AF139" i="2"/>
  <c r="BD139" i="2" s="1"/>
  <c r="AG139" i="2"/>
  <c r="BE139" i="2" s="1"/>
  <c r="AH139" i="2"/>
  <c r="BF139" i="2" s="1"/>
  <c r="AI139" i="2"/>
  <c r="BG139" i="2" s="1"/>
  <c r="AJ139" i="2"/>
  <c r="BH139" i="2" s="1"/>
  <c r="AK139" i="2"/>
  <c r="BI139" i="2" s="1"/>
  <c r="AL139" i="2"/>
  <c r="BJ139" i="2" s="1"/>
  <c r="AM139" i="2"/>
  <c r="BK139" i="2" s="1"/>
  <c r="AO139" i="2"/>
  <c r="BM139" i="2" s="1"/>
  <c r="AP139" i="2"/>
  <c r="BN139" i="2" s="1"/>
  <c r="AQ139" i="2"/>
  <c r="BO139" i="2" s="1"/>
  <c r="AR139" i="2"/>
  <c r="BP139" i="2" s="1"/>
  <c r="AS139" i="2"/>
  <c r="BQ139" i="2" s="1"/>
  <c r="AT139" i="2"/>
  <c r="BR139" i="2" s="1"/>
  <c r="AU139" i="2"/>
  <c r="BS139" i="2" s="1"/>
  <c r="AV139" i="2"/>
  <c r="BT139" i="2" s="1"/>
  <c r="AW139" i="2"/>
  <c r="BU139" i="2" s="1"/>
  <c r="AX139" i="2"/>
  <c r="BV139" i="2" s="1"/>
  <c r="AY139" i="2"/>
  <c r="BW139" i="2" s="1"/>
  <c r="AZ139" i="2"/>
  <c r="BX139" i="2" s="1"/>
  <c r="AD140" i="2"/>
  <c r="BB140" i="2" s="1"/>
  <c r="AE140" i="2"/>
  <c r="BC140" i="2" s="1"/>
  <c r="AF140" i="2"/>
  <c r="BD140" i="2" s="1"/>
  <c r="AG140" i="2"/>
  <c r="BE140" i="2" s="1"/>
  <c r="AH140" i="2"/>
  <c r="BF140" i="2" s="1"/>
  <c r="AI140" i="2"/>
  <c r="BG140" i="2" s="1"/>
  <c r="AJ140" i="2"/>
  <c r="BH140" i="2" s="1"/>
  <c r="AK140" i="2"/>
  <c r="BI140" i="2" s="1"/>
  <c r="AL140" i="2"/>
  <c r="BJ140" i="2" s="1"/>
  <c r="AM140" i="2"/>
  <c r="BK140" i="2" s="1"/>
  <c r="AO140" i="2"/>
  <c r="BM140" i="2" s="1"/>
  <c r="AP140" i="2"/>
  <c r="BN140" i="2" s="1"/>
  <c r="AQ140" i="2"/>
  <c r="BO140" i="2" s="1"/>
  <c r="AR140" i="2"/>
  <c r="BP140" i="2" s="1"/>
  <c r="AS140" i="2"/>
  <c r="BQ140" i="2" s="1"/>
  <c r="AT140" i="2"/>
  <c r="BR140" i="2" s="1"/>
  <c r="AU140" i="2"/>
  <c r="BS140" i="2" s="1"/>
  <c r="AV140" i="2"/>
  <c r="BT140" i="2" s="1"/>
  <c r="AW140" i="2"/>
  <c r="BU140" i="2" s="1"/>
  <c r="AX140" i="2"/>
  <c r="BV140" i="2" s="1"/>
  <c r="AY140" i="2"/>
  <c r="BW140" i="2" s="1"/>
  <c r="AZ140" i="2"/>
  <c r="BX140" i="2" s="1"/>
  <c r="AD141" i="2"/>
  <c r="BB141" i="2" s="1"/>
  <c r="AE141" i="2"/>
  <c r="BC141" i="2" s="1"/>
  <c r="AF141" i="2"/>
  <c r="BD141" i="2" s="1"/>
  <c r="AG141" i="2"/>
  <c r="BE141" i="2" s="1"/>
  <c r="AH141" i="2"/>
  <c r="BF141" i="2" s="1"/>
  <c r="AI141" i="2"/>
  <c r="BG141" i="2" s="1"/>
  <c r="AJ141" i="2"/>
  <c r="BH141" i="2" s="1"/>
  <c r="AK141" i="2"/>
  <c r="BI141" i="2" s="1"/>
  <c r="AL141" i="2"/>
  <c r="BJ141" i="2" s="1"/>
  <c r="AM141" i="2"/>
  <c r="BK141" i="2" s="1"/>
  <c r="AO141" i="2"/>
  <c r="BM141" i="2" s="1"/>
  <c r="AP141" i="2"/>
  <c r="BN141" i="2" s="1"/>
  <c r="AQ141" i="2"/>
  <c r="BO141" i="2" s="1"/>
  <c r="AR141" i="2"/>
  <c r="BP141" i="2" s="1"/>
  <c r="AS141" i="2"/>
  <c r="BQ141" i="2" s="1"/>
  <c r="AT141" i="2"/>
  <c r="BR141" i="2" s="1"/>
  <c r="AU141" i="2"/>
  <c r="BS141" i="2" s="1"/>
  <c r="AV141" i="2"/>
  <c r="BT141" i="2" s="1"/>
  <c r="AW141" i="2"/>
  <c r="BU141" i="2" s="1"/>
  <c r="AX141" i="2"/>
  <c r="BV141" i="2" s="1"/>
  <c r="AY141" i="2"/>
  <c r="BW141" i="2" s="1"/>
  <c r="AZ141" i="2"/>
  <c r="BX141" i="2" s="1"/>
  <c r="AD142" i="2"/>
  <c r="BB142" i="2" s="1"/>
  <c r="AE142" i="2"/>
  <c r="BC142" i="2" s="1"/>
  <c r="AF142" i="2"/>
  <c r="BD142" i="2" s="1"/>
  <c r="AG142" i="2"/>
  <c r="BE142" i="2" s="1"/>
  <c r="AH142" i="2"/>
  <c r="BF142" i="2" s="1"/>
  <c r="AI142" i="2"/>
  <c r="BG142" i="2" s="1"/>
  <c r="AJ142" i="2"/>
  <c r="BH142" i="2" s="1"/>
  <c r="AK142" i="2"/>
  <c r="BI142" i="2" s="1"/>
  <c r="AL142" i="2"/>
  <c r="BJ142" i="2" s="1"/>
  <c r="AM142" i="2"/>
  <c r="BK142" i="2" s="1"/>
  <c r="AO142" i="2"/>
  <c r="BM142" i="2" s="1"/>
  <c r="AP142" i="2"/>
  <c r="BN142" i="2" s="1"/>
  <c r="AQ142" i="2"/>
  <c r="BO142" i="2" s="1"/>
  <c r="AR142" i="2"/>
  <c r="BP142" i="2" s="1"/>
  <c r="AS142" i="2"/>
  <c r="BQ142" i="2" s="1"/>
  <c r="AT142" i="2"/>
  <c r="BR142" i="2" s="1"/>
  <c r="AU142" i="2"/>
  <c r="BS142" i="2" s="1"/>
  <c r="AV142" i="2"/>
  <c r="BT142" i="2" s="1"/>
  <c r="AW142" i="2"/>
  <c r="BU142" i="2" s="1"/>
  <c r="AX142" i="2"/>
  <c r="BV142" i="2" s="1"/>
  <c r="AY142" i="2"/>
  <c r="BW142" i="2" s="1"/>
  <c r="AZ142" i="2"/>
  <c r="BX142" i="2" s="1"/>
  <c r="AD143" i="2"/>
  <c r="BB143" i="2" s="1"/>
  <c r="AE143" i="2"/>
  <c r="BC143" i="2" s="1"/>
  <c r="AF143" i="2"/>
  <c r="BD143" i="2" s="1"/>
  <c r="AG143" i="2"/>
  <c r="BE143" i="2" s="1"/>
  <c r="AH143" i="2"/>
  <c r="BF143" i="2" s="1"/>
  <c r="AI143" i="2"/>
  <c r="BG143" i="2" s="1"/>
  <c r="AJ143" i="2"/>
  <c r="BH143" i="2" s="1"/>
  <c r="AK143" i="2"/>
  <c r="BI143" i="2" s="1"/>
  <c r="AL143" i="2"/>
  <c r="BJ143" i="2" s="1"/>
  <c r="AM143" i="2"/>
  <c r="BK143" i="2" s="1"/>
  <c r="AO143" i="2"/>
  <c r="BM143" i="2" s="1"/>
  <c r="AP143" i="2"/>
  <c r="BN143" i="2" s="1"/>
  <c r="AQ143" i="2"/>
  <c r="BO143" i="2" s="1"/>
  <c r="AR143" i="2"/>
  <c r="BP143" i="2" s="1"/>
  <c r="AS143" i="2"/>
  <c r="BQ143" i="2" s="1"/>
  <c r="AT143" i="2"/>
  <c r="BR143" i="2" s="1"/>
  <c r="AU143" i="2"/>
  <c r="BS143" i="2" s="1"/>
  <c r="AV143" i="2"/>
  <c r="BT143" i="2" s="1"/>
  <c r="AW143" i="2"/>
  <c r="BU143" i="2" s="1"/>
  <c r="AX143" i="2"/>
  <c r="BV143" i="2" s="1"/>
  <c r="AY143" i="2"/>
  <c r="BW143" i="2" s="1"/>
  <c r="AZ143" i="2"/>
  <c r="BX143" i="2" s="1"/>
  <c r="AD144" i="2"/>
  <c r="BB144" i="2" s="1"/>
  <c r="AE144" i="2"/>
  <c r="AF144" i="2"/>
  <c r="AG144" i="2"/>
  <c r="AH144" i="2"/>
  <c r="AI144" i="2"/>
  <c r="AJ144" i="2"/>
  <c r="AK144" i="2"/>
  <c r="AL144" i="2"/>
  <c r="AM144" i="2"/>
  <c r="AO144" i="2"/>
  <c r="BM144" i="2" s="1"/>
  <c r="AP144" i="2"/>
  <c r="AQ144" i="2"/>
  <c r="AR144" i="2"/>
  <c r="AS144" i="2"/>
  <c r="AT144" i="2"/>
  <c r="AU144" i="2"/>
  <c r="AV144" i="2"/>
  <c r="AW144" i="2"/>
  <c r="AX144" i="2"/>
  <c r="AY144" i="2"/>
  <c r="AZ144" i="2"/>
  <c r="AD39" i="2"/>
  <c r="BB39" i="2" s="1"/>
  <c r="AE39" i="2"/>
  <c r="BC39" i="2" s="1"/>
  <c r="AF39" i="2"/>
  <c r="BD39" i="2" s="1"/>
  <c r="AG39" i="2"/>
  <c r="BE39" i="2" s="1"/>
  <c r="AH39" i="2"/>
  <c r="BF39" i="2" s="1"/>
  <c r="AI39" i="2"/>
  <c r="BG39" i="2" s="1"/>
  <c r="AJ39" i="2"/>
  <c r="BH39" i="2" s="1"/>
  <c r="AK39" i="2"/>
  <c r="BI39" i="2" s="1"/>
  <c r="AL39" i="2"/>
  <c r="BJ39" i="2" s="1"/>
  <c r="AM39" i="2"/>
  <c r="BK39" i="2" s="1"/>
  <c r="AO39" i="2"/>
  <c r="BM39" i="2" s="1"/>
  <c r="AP39" i="2"/>
  <c r="BN39" i="2" s="1"/>
  <c r="AQ39" i="2"/>
  <c r="BO39" i="2" s="1"/>
  <c r="AR39" i="2"/>
  <c r="BP39" i="2" s="1"/>
  <c r="AS39" i="2"/>
  <c r="BQ39" i="2" s="1"/>
  <c r="AD40" i="2"/>
  <c r="BB40" i="2" s="1"/>
  <c r="AE40" i="2"/>
  <c r="BC40" i="2" s="1"/>
  <c r="AF40" i="2"/>
  <c r="BD40" i="2" s="1"/>
  <c r="AG40" i="2"/>
  <c r="BE40" i="2" s="1"/>
  <c r="AH40" i="2"/>
  <c r="BF40" i="2" s="1"/>
  <c r="AI40" i="2"/>
  <c r="BG40" i="2" s="1"/>
  <c r="AJ40" i="2"/>
  <c r="BH40" i="2" s="1"/>
  <c r="AK40" i="2"/>
  <c r="BI40" i="2" s="1"/>
  <c r="AL40" i="2"/>
  <c r="BJ40" i="2" s="1"/>
  <c r="AM40" i="2"/>
  <c r="BK40" i="2" s="1"/>
  <c r="AO40" i="2"/>
  <c r="BM40" i="2" s="1"/>
  <c r="AP40" i="2"/>
  <c r="BN40" i="2" s="1"/>
  <c r="AQ40" i="2"/>
  <c r="BO40" i="2" s="1"/>
  <c r="AR40" i="2"/>
  <c r="BP40" i="2" s="1"/>
  <c r="AS40" i="2"/>
  <c r="BQ40" i="2" s="1"/>
  <c r="AD41" i="2"/>
  <c r="BB41" i="2" s="1"/>
  <c r="AE41" i="2"/>
  <c r="BC41" i="2" s="1"/>
  <c r="AF41" i="2"/>
  <c r="BD41" i="2" s="1"/>
  <c r="AG41" i="2"/>
  <c r="BE41" i="2" s="1"/>
  <c r="AH41" i="2"/>
  <c r="BF41" i="2" s="1"/>
  <c r="AI41" i="2"/>
  <c r="BG41" i="2" s="1"/>
  <c r="AJ41" i="2"/>
  <c r="BH41" i="2" s="1"/>
  <c r="AK41" i="2"/>
  <c r="BI41" i="2" s="1"/>
  <c r="AL41" i="2"/>
  <c r="BJ41" i="2" s="1"/>
  <c r="AM41" i="2"/>
  <c r="BK41" i="2" s="1"/>
  <c r="AO41" i="2"/>
  <c r="BM41" i="2" s="1"/>
  <c r="AP41" i="2"/>
  <c r="BN41" i="2" s="1"/>
  <c r="AQ41" i="2"/>
  <c r="BO41" i="2" s="1"/>
  <c r="AR41" i="2"/>
  <c r="BP41" i="2" s="1"/>
  <c r="AS41" i="2"/>
  <c r="BQ41" i="2" s="1"/>
  <c r="AD42" i="2"/>
  <c r="BB42" i="2" s="1"/>
  <c r="AE42" i="2"/>
  <c r="BC42" i="2" s="1"/>
  <c r="AF42" i="2"/>
  <c r="BD42" i="2" s="1"/>
  <c r="AG42" i="2"/>
  <c r="BE42" i="2" s="1"/>
  <c r="AH42" i="2"/>
  <c r="BF42" i="2" s="1"/>
  <c r="AI42" i="2"/>
  <c r="BG42" i="2" s="1"/>
  <c r="AJ42" i="2"/>
  <c r="BH42" i="2" s="1"/>
  <c r="AK42" i="2"/>
  <c r="BI42" i="2" s="1"/>
  <c r="AL42" i="2"/>
  <c r="BJ42" i="2" s="1"/>
  <c r="AM42" i="2"/>
  <c r="BK42" i="2" s="1"/>
  <c r="AO42" i="2"/>
  <c r="BM42" i="2" s="1"/>
  <c r="AP42" i="2"/>
  <c r="BN42" i="2" s="1"/>
  <c r="AQ42" i="2"/>
  <c r="BO42" i="2" s="1"/>
  <c r="AR42" i="2"/>
  <c r="BP42" i="2" s="1"/>
  <c r="AS42" i="2"/>
  <c r="BQ42" i="2" s="1"/>
  <c r="AD43" i="2"/>
  <c r="BB43" i="2" s="1"/>
  <c r="AE43" i="2"/>
  <c r="BC43" i="2" s="1"/>
  <c r="AF43" i="2"/>
  <c r="BD43" i="2" s="1"/>
  <c r="AG43" i="2"/>
  <c r="BE43" i="2" s="1"/>
  <c r="AH43" i="2"/>
  <c r="BF43" i="2" s="1"/>
  <c r="AI43" i="2"/>
  <c r="BG43" i="2" s="1"/>
  <c r="AJ43" i="2"/>
  <c r="BH43" i="2" s="1"/>
  <c r="AK43" i="2"/>
  <c r="BI43" i="2" s="1"/>
  <c r="AL43" i="2"/>
  <c r="BJ43" i="2" s="1"/>
  <c r="AM43" i="2"/>
  <c r="BK43" i="2" s="1"/>
  <c r="AO43" i="2"/>
  <c r="BM43" i="2" s="1"/>
  <c r="AP43" i="2"/>
  <c r="BN43" i="2" s="1"/>
  <c r="AQ43" i="2"/>
  <c r="BO43" i="2" s="1"/>
  <c r="AR43" i="2"/>
  <c r="BP43" i="2" s="1"/>
  <c r="AS43" i="2"/>
  <c r="BQ43" i="2" s="1"/>
  <c r="AD44" i="2"/>
  <c r="BB44" i="2" s="1"/>
  <c r="AE44" i="2"/>
  <c r="AF44" i="2"/>
  <c r="BD44" i="2" s="1"/>
  <c r="AG44" i="2"/>
  <c r="AH44" i="2"/>
  <c r="BF44" i="2" s="1"/>
  <c r="AI44" i="2"/>
  <c r="AJ44" i="2"/>
  <c r="BH44" i="2" s="1"/>
  <c r="AK44" i="2"/>
  <c r="AL44" i="2"/>
  <c r="BJ44" i="2" s="1"/>
  <c r="AM44" i="2"/>
  <c r="AO44" i="2"/>
  <c r="BM44" i="2" s="1"/>
  <c r="AP44" i="2"/>
  <c r="AQ44" i="2"/>
  <c r="BO44" i="2" s="1"/>
  <c r="AR44" i="2"/>
  <c r="AS44" i="2"/>
  <c r="BQ44" i="2" s="1"/>
  <c r="AD45" i="2"/>
  <c r="BB45" i="2" s="1"/>
  <c r="AE45" i="2"/>
  <c r="BC45" i="2" s="1"/>
  <c r="AF45" i="2"/>
  <c r="BD45" i="2" s="1"/>
  <c r="AG45" i="2"/>
  <c r="BE45" i="2" s="1"/>
  <c r="AH45" i="2"/>
  <c r="BF45" i="2" s="1"/>
  <c r="AI45" i="2"/>
  <c r="BG45" i="2" s="1"/>
  <c r="AJ45" i="2"/>
  <c r="BH45" i="2" s="1"/>
  <c r="AK45" i="2"/>
  <c r="BI45" i="2" s="1"/>
  <c r="AL45" i="2"/>
  <c r="BJ45" i="2" s="1"/>
  <c r="AM45" i="2"/>
  <c r="BK45" i="2" s="1"/>
  <c r="AO45" i="2"/>
  <c r="BM45" i="2" s="1"/>
  <c r="AP45" i="2"/>
  <c r="BN45" i="2" s="1"/>
  <c r="AQ45" i="2"/>
  <c r="BO45" i="2" s="1"/>
  <c r="AR45" i="2"/>
  <c r="BP45" i="2" s="1"/>
  <c r="AS45" i="2"/>
  <c r="BQ45" i="2" s="1"/>
  <c r="AD46" i="2"/>
  <c r="BB46" i="2" s="1"/>
  <c r="AE46" i="2"/>
  <c r="BC46" i="2" s="1"/>
  <c r="AF46" i="2"/>
  <c r="BD46" i="2" s="1"/>
  <c r="AG46" i="2"/>
  <c r="BE46" i="2" s="1"/>
  <c r="AH46" i="2"/>
  <c r="BF46" i="2" s="1"/>
  <c r="AI46" i="2"/>
  <c r="BG46" i="2" s="1"/>
  <c r="AJ46" i="2"/>
  <c r="BH46" i="2" s="1"/>
  <c r="AK46" i="2"/>
  <c r="BI46" i="2" s="1"/>
  <c r="AL46" i="2"/>
  <c r="BJ46" i="2" s="1"/>
  <c r="AM46" i="2"/>
  <c r="BK46" i="2" s="1"/>
  <c r="AO46" i="2"/>
  <c r="BM46" i="2" s="1"/>
  <c r="AP46" i="2"/>
  <c r="BN46" i="2" s="1"/>
  <c r="AQ46" i="2"/>
  <c r="BO46" i="2" s="1"/>
  <c r="AR46" i="2"/>
  <c r="BP46" i="2" s="1"/>
  <c r="AS46" i="2"/>
  <c r="BQ46" i="2" s="1"/>
  <c r="AD47" i="2"/>
  <c r="BB47" i="2" s="1"/>
  <c r="AE47" i="2"/>
  <c r="BC47" i="2" s="1"/>
  <c r="AF47" i="2"/>
  <c r="BD47" i="2" s="1"/>
  <c r="AG47" i="2"/>
  <c r="BE47" i="2" s="1"/>
  <c r="AH47" i="2"/>
  <c r="BF47" i="2" s="1"/>
  <c r="AI47" i="2"/>
  <c r="BG47" i="2" s="1"/>
  <c r="AJ47" i="2"/>
  <c r="BH47" i="2" s="1"/>
  <c r="AK47" i="2"/>
  <c r="BI47" i="2" s="1"/>
  <c r="AL47" i="2"/>
  <c r="BJ47" i="2" s="1"/>
  <c r="AM47" i="2"/>
  <c r="BK47" i="2" s="1"/>
  <c r="AO47" i="2"/>
  <c r="BM47" i="2" s="1"/>
  <c r="AP47" i="2"/>
  <c r="BN47" i="2" s="1"/>
  <c r="AQ47" i="2"/>
  <c r="BO47" i="2" s="1"/>
  <c r="AR47" i="2"/>
  <c r="BP47" i="2" s="1"/>
  <c r="AS47" i="2"/>
  <c r="BQ47" i="2" s="1"/>
  <c r="AD48" i="2"/>
  <c r="BB48" i="2" s="1"/>
  <c r="AE48" i="2"/>
  <c r="BC48" i="2" s="1"/>
  <c r="AF48" i="2"/>
  <c r="BD48" i="2" s="1"/>
  <c r="AG48" i="2"/>
  <c r="BE48" i="2" s="1"/>
  <c r="AH48" i="2"/>
  <c r="BF48" i="2" s="1"/>
  <c r="AI48" i="2"/>
  <c r="BG48" i="2" s="1"/>
  <c r="AJ48" i="2"/>
  <c r="BH48" i="2" s="1"/>
  <c r="AK48" i="2"/>
  <c r="BI48" i="2" s="1"/>
  <c r="AL48" i="2"/>
  <c r="BJ48" i="2" s="1"/>
  <c r="AM48" i="2"/>
  <c r="BK48" i="2" s="1"/>
  <c r="AO48" i="2"/>
  <c r="BM48" i="2" s="1"/>
  <c r="AP48" i="2"/>
  <c r="BN48" i="2" s="1"/>
  <c r="AQ48" i="2"/>
  <c r="BO48" i="2" s="1"/>
  <c r="AR48" i="2"/>
  <c r="BP48" i="2" s="1"/>
  <c r="AS48" i="2"/>
  <c r="BQ48" i="2" s="1"/>
  <c r="AD49" i="2"/>
  <c r="BB49" i="2" s="1"/>
  <c r="AE49" i="2"/>
  <c r="BC49" i="2" s="1"/>
  <c r="AF49" i="2"/>
  <c r="BD49" i="2" s="1"/>
  <c r="AG49" i="2"/>
  <c r="BE49" i="2" s="1"/>
  <c r="AH49" i="2"/>
  <c r="BF49" i="2" s="1"/>
  <c r="AI49" i="2"/>
  <c r="BG49" i="2" s="1"/>
  <c r="AJ49" i="2"/>
  <c r="BH49" i="2" s="1"/>
  <c r="AK49" i="2"/>
  <c r="BI49" i="2" s="1"/>
  <c r="AL49" i="2"/>
  <c r="BJ49" i="2" s="1"/>
  <c r="AM49" i="2"/>
  <c r="BK49" i="2" s="1"/>
  <c r="AO49" i="2"/>
  <c r="BM49" i="2" s="1"/>
  <c r="AP49" i="2"/>
  <c r="BN49" i="2" s="1"/>
  <c r="AQ49" i="2"/>
  <c r="BO49" i="2" s="1"/>
  <c r="AR49" i="2"/>
  <c r="BP49" i="2" s="1"/>
  <c r="AS49" i="2"/>
  <c r="BQ49" i="2" s="1"/>
  <c r="AD50" i="2"/>
  <c r="BB50" i="2" s="1"/>
  <c r="AE50" i="2"/>
  <c r="AF50" i="2"/>
  <c r="BD50" i="2" s="1"/>
  <c r="AG50" i="2"/>
  <c r="AH50" i="2"/>
  <c r="BF50" i="2" s="1"/>
  <c r="AI50" i="2"/>
  <c r="AJ50" i="2"/>
  <c r="BH50" i="2" s="1"/>
  <c r="AK50" i="2"/>
  <c r="AL50" i="2"/>
  <c r="BJ50" i="2" s="1"/>
  <c r="AM50" i="2"/>
  <c r="AO50" i="2"/>
  <c r="BM50" i="2" s="1"/>
  <c r="AP50" i="2"/>
  <c r="AQ50" i="2"/>
  <c r="BO50" i="2" s="1"/>
  <c r="AR50" i="2"/>
  <c r="AS50" i="2"/>
  <c r="BQ50" i="2" s="1"/>
  <c r="AD51" i="2"/>
  <c r="BB51" i="2" s="1"/>
  <c r="AE51" i="2"/>
  <c r="BC51" i="2" s="1"/>
  <c r="AF51" i="2"/>
  <c r="BD51" i="2" s="1"/>
  <c r="AG51" i="2"/>
  <c r="BE51" i="2" s="1"/>
  <c r="AH51" i="2"/>
  <c r="BF51" i="2" s="1"/>
  <c r="AI51" i="2"/>
  <c r="BG51" i="2" s="1"/>
  <c r="AJ51" i="2"/>
  <c r="BH51" i="2" s="1"/>
  <c r="AK51" i="2"/>
  <c r="BI51" i="2" s="1"/>
  <c r="AL51" i="2"/>
  <c r="BJ51" i="2" s="1"/>
  <c r="AM51" i="2"/>
  <c r="BK51" i="2" s="1"/>
  <c r="AO51" i="2"/>
  <c r="BM51" i="2" s="1"/>
  <c r="AP51" i="2"/>
  <c r="BN51" i="2" s="1"/>
  <c r="AQ51" i="2"/>
  <c r="BO51" i="2" s="1"/>
  <c r="AR51" i="2"/>
  <c r="BP51" i="2" s="1"/>
  <c r="AS51" i="2"/>
  <c r="BQ51" i="2" s="1"/>
  <c r="AD52" i="2"/>
  <c r="BB52" i="2" s="1"/>
  <c r="AE52" i="2"/>
  <c r="BC52" i="2" s="1"/>
  <c r="AF52" i="2"/>
  <c r="BD52" i="2" s="1"/>
  <c r="AG52" i="2"/>
  <c r="BE52" i="2" s="1"/>
  <c r="AH52" i="2"/>
  <c r="BF52" i="2" s="1"/>
  <c r="AI52" i="2"/>
  <c r="BG52" i="2" s="1"/>
  <c r="AJ52" i="2"/>
  <c r="BH52" i="2" s="1"/>
  <c r="AK52" i="2"/>
  <c r="BI52" i="2" s="1"/>
  <c r="AL52" i="2"/>
  <c r="BJ52" i="2" s="1"/>
  <c r="AM52" i="2"/>
  <c r="BK52" i="2" s="1"/>
  <c r="AO52" i="2"/>
  <c r="BM52" i="2" s="1"/>
  <c r="AP52" i="2"/>
  <c r="BN52" i="2" s="1"/>
  <c r="AQ52" i="2"/>
  <c r="BO52" i="2" s="1"/>
  <c r="AR52" i="2"/>
  <c r="BP52" i="2" s="1"/>
  <c r="AS52" i="2"/>
  <c r="BQ52" i="2" s="1"/>
  <c r="AD53" i="2"/>
  <c r="BB53" i="2" s="1"/>
  <c r="AE53" i="2"/>
  <c r="BC53" i="2" s="1"/>
  <c r="AF53" i="2"/>
  <c r="BD53" i="2" s="1"/>
  <c r="AG53" i="2"/>
  <c r="BE53" i="2" s="1"/>
  <c r="AH53" i="2"/>
  <c r="BF53" i="2" s="1"/>
  <c r="AI53" i="2"/>
  <c r="BG53" i="2" s="1"/>
  <c r="AJ53" i="2"/>
  <c r="BH53" i="2" s="1"/>
  <c r="AK53" i="2"/>
  <c r="BI53" i="2" s="1"/>
  <c r="AL53" i="2"/>
  <c r="BJ53" i="2" s="1"/>
  <c r="AM53" i="2"/>
  <c r="BK53" i="2" s="1"/>
  <c r="AO53" i="2"/>
  <c r="BM53" i="2" s="1"/>
  <c r="AP53" i="2"/>
  <c r="BN53" i="2" s="1"/>
  <c r="AQ53" i="2"/>
  <c r="BO53" i="2" s="1"/>
  <c r="AR53" i="2"/>
  <c r="BP53" i="2" s="1"/>
  <c r="AS53" i="2"/>
  <c r="BQ53" i="2" s="1"/>
  <c r="AD54" i="2"/>
  <c r="BB54" i="2" s="1"/>
  <c r="AE54" i="2"/>
  <c r="BC54" i="2" s="1"/>
  <c r="AF54" i="2"/>
  <c r="BD54" i="2" s="1"/>
  <c r="AG54" i="2"/>
  <c r="BE54" i="2" s="1"/>
  <c r="AH54" i="2"/>
  <c r="BF54" i="2" s="1"/>
  <c r="AI54" i="2"/>
  <c r="BG54" i="2" s="1"/>
  <c r="AJ54" i="2"/>
  <c r="BH54" i="2" s="1"/>
  <c r="AK54" i="2"/>
  <c r="BI54" i="2" s="1"/>
  <c r="AL54" i="2"/>
  <c r="BJ54" i="2" s="1"/>
  <c r="AM54" i="2"/>
  <c r="BK54" i="2" s="1"/>
  <c r="AO54" i="2"/>
  <c r="BM54" i="2" s="1"/>
  <c r="AP54" i="2"/>
  <c r="BN54" i="2" s="1"/>
  <c r="AQ54" i="2"/>
  <c r="BO54" i="2" s="1"/>
  <c r="AR54" i="2"/>
  <c r="BP54" i="2" s="1"/>
  <c r="AS54" i="2"/>
  <c r="BQ54" i="2" s="1"/>
  <c r="AD55" i="2"/>
  <c r="BB55" i="2" s="1"/>
  <c r="AE55" i="2"/>
  <c r="BC55" i="2" s="1"/>
  <c r="AF55" i="2"/>
  <c r="BD55" i="2" s="1"/>
  <c r="AG55" i="2"/>
  <c r="BE55" i="2" s="1"/>
  <c r="AH55" i="2"/>
  <c r="BF55" i="2" s="1"/>
  <c r="AI55" i="2"/>
  <c r="BG55" i="2" s="1"/>
  <c r="AJ55" i="2"/>
  <c r="BH55" i="2" s="1"/>
  <c r="AK55" i="2"/>
  <c r="BI55" i="2" s="1"/>
  <c r="AL55" i="2"/>
  <c r="BJ55" i="2" s="1"/>
  <c r="AM55" i="2"/>
  <c r="BK55" i="2" s="1"/>
  <c r="AO55" i="2"/>
  <c r="BM55" i="2" s="1"/>
  <c r="AP55" i="2"/>
  <c r="BN55" i="2" s="1"/>
  <c r="AQ55" i="2"/>
  <c r="BO55" i="2" s="1"/>
  <c r="AR55" i="2"/>
  <c r="BP55" i="2" s="1"/>
  <c r="AS55" i="2"/>
  <c r="BQ55" i="2" s="1"/>
  <c r="AD56" i="2"/>
  <c r="BB56" i="2" s="1"/>
  <c r="AE56" i="2"/>
  <c r="AF56" i="2"/>
  <c r="BD56" i="2" s="1"/>
  <c r="AG56" i="2"/>
  <c r="AH56" i="2"/>
  <c r="BF56" i="2" s="1"/>
  <c r="AI56" i="2"/>
  <c r="AJ56" i="2"/>
  <c r="BH56" i="2" s="1"/>
  <c r="AK56" i="2"/>
  <c r="AL56" i="2"/>
  <c r="BJ56" i="2" s="1"/>
  <c r="AM56" i="2"/>
  <c r="AO56" i="2"/>
  <c r="BM56" i="2" s="1"/>
  <c r="AP56" i="2"/>
  <c r="AQ56" i="2"/>
  <c r="BO56" i="2" s="1"/>
  <c r="AR56" i="2"/>
  <c r="AS56" i="2"/>
  <c r="BQ56" i="2" s="1"/>
  <c r="AD57" i="2"/>
  <c r="BB57" i="2" s="1"/>
  <c r="AE57" i="2"/>
  <c r="BC57" i="2" s="1"/>
  <c r="AF57" i="2"/>
  <c r="BD57" i="2" s="1"/>
  <c r="AG57" i="2"/>
  <c r="BE57" i="2" s="1"/>
  <c r="AH57" i="2"/>
  <c r="BF57" i="2" s="1"/>
  <c r="AI57" i="2"/>
  <c r="BG57" i="2" s="1"/>
  <c r="AJ57" i="2"/>
  <c r="BH57" i="2" s="1"/>
  <c r="AK57" i="2"/>
  <c r="BI57" i="2" s="1"/>
  <c r="AL57" i="2"/>
  <c r="BJ57" i="2" s="1"/>
  <c r="AM57" i="2"/>
  <c r="BK57" i="2" s="1"/>
  <c r="AO57" i="2"/>
  <c r="BM57" i="2" s="1"/>
  <c r="AP57" i="2"/>
  <c r="BN57" i="2" s="1"/>
  <c r="AQ57" i="2"/>
  <c r="BO57" i="2" s="1"/>
  <c r="AR57" i="2"/>
  <c r="BP57" i="2" s="1"/>
  <c r="AS57" i="2"/>
  <c r="BQ57" i="2" s="1"/>
  <c r="AD58" i="2"/>
  <c r="BB58" i="2" s="1"/>
  <c r="AE58" i="2"/>
  <c r="BC58" i="2" s="1"/>
  <c r="AF58" i="2"/>
  <c r="BD58" i="2" s="1"/>
  <c r="AG58" i="2"/>
  <c r="BE58" i="2" s="1"/>
  <c r="AH58" i="2"/>
  <c r="BF58" i="2" s="1"/>
  <c r="AI58" i="2"/>
  <c r="BG58" i="2" s="1"/>
  <c r="AJ58" i="2"/>
  <c r="BH58" i="2" s="1"/>
  <c r="AK58" i="2"/>
  <c r="BI58" i="2" s="1"/>
  <c r="AL58" i="2"/>
  <c r="BJ58" i="2" s="1"/>
  <c r="AM58" i="2"/>
  <c r="BK58" i="2" s="1"/>
  <c r="AO58" i="2"/>
  <c r="BM58" i="2" s="1"/>
  <c r="AP58" i="2"/>
  <c r="BN58" i="2" s="1"/>
  <c r="AQ58" i="2"/>
  <c r="BO58" i="2" s="1"/>
  <c r="AR58" i="2"/>
  <c r="BP58" i="2" s="1"/>
  <c r="AS58" i="2"/>
  <c r="BQ58" i="2" s="1"/>
  <c r="AD59" i="2"/>
  <c r="AE59" i="2"/>
  <c r="BC59" i="2" s="1"/>
  <c r="AF59" i="2"/>
  <c r="AG59" i="2"/>
  <c r="BE59" i="2" s="1"/>
  <c r="AH59" i="2"/>
  <c r="AI59" i="2"/>
  <c r="BG59" i="2" s="1"/>
  <c r="AJ59" i="2"/>
  <c r="AK59" i="2"/>
  <c r="BI59" i="2" s="1"/>
  <c r="AL59" i="2"/>
  <c r="AM59" i="2"/>
  <c r="BK59" i="2" s="1"/>
  <c r="AO59" i="2"/>
  <c r="AP59" i="2"/>
  <c r="BN59" i="2" s="1"/>
  <c r="AQ59" i="2"/>
  <c r="AR59" i="2"/>
  <c r="BP59" i="2" s="1"/>
  <c r="AS59" i="2"/>
  <c r="AD60" i="2"/>
  <c r="BB60" i="2" s="1"/>
  <c r="AE60" i="2"/>
  <c r="BC60" i="2" s="1"/>
  <c r="AF60" i="2"/>
  <c r="BD60" i="2" s="1"/>
  <c r="AG60" i="2"/>
  <c r="BE60" i="2" s="1"/>
  <c r="AH60" i="2"/>
  <c r="BF60" i="2" s="1"/>
  <c r="AI60" i="2"/>
  <c r="BG60" i="2" s="1"/>
  <c r="AJ60" i="2"/>
  <c r="BH60" i="2" s="1"/>
  <c r="AK60" i="2"/>
  <c r="BI60" i="2" s="1"/>
  <c r="AL60" i="2"/>
  <c r="BJ60" i="2" s="1"/>
  <c r="AM60" i="2"/>
  <c r="BK60" i="2" s="1"/>
  <c r="AO60" i="2"/>
  <c r="BM60" i="2" s="1"/>
  <c r="AP60" i="2"/>
  <c r="BN60" i="2" s="1"/>
  <c r="AQ60" i="2"/>
  <c r="BO60" i="2" s="1"/>
  <c r="AR60" i="2"/>
  <c r="BP60" i="2" s="1"/>
  <c r="AS60" i="2"/>
  <c r="BQ60" i="2" s="1"/>
  <c r="AD61" i="2"/>
  <c r="BB61" i="2" s="1"/>
  <c r="AE61" i="2"/>
  <c r="BC61" i="2" s="1"/>
  <c r="AF61" i="2"/>
  <c r="BD61" i="2" s="1"/>
  <c r="AG61" i="2"/>
  <c r="BE61" i="2" s="1"/>
  <c r="AH61" i="2"/>
  <c r="BF61" i="2" s="1"/>
  <c r="AI61" i="2"/>
  <c r="BG61" i="2" s="1"/>
  <c r="AJ61" i="2"/>
  <c r="BH61" i="2" s="1"/>
  <c r="AK61" i="2"/>
  <c r="BI61" i="2" s="1"/>
  <c r="AL61" i="2"/>
  <c r="BJ61" i="2" s="1"/>
  <c r="AM61" i="2"/>
  <c r="BK61" i="2" s="1"/>
  <c r="AO61" i="2"/>
  <c r="BM61" i="2" s="1"/>
  <c r="AP61" i="2"/>
  <c r="BN61" i="2" s="1"/>
  <c r="AQ61" i="2"/>
  <c r="BO61" i="2" s="1"/>
  <c r="AR61" i="2"/>
  <c r="BP61" i="2" s="1"/>
  <c r="AS61" i="2"/>
  <c r="BQ61" i="2" s="1"/>
  <c r="AD62" i="2"/>
  <c r="BB62" i="2" s="1"/>
  <c r="AE62" i="2"/>
  <c r="BC62" i="2" s="1"/>
  <c r="AF62" i="2"/>
  <c r="BD62" i="2" s="1"/>
  <c r="AG62" i="2"/>
  <c r="BE62" i="2" s="1"/>
  <c r="AH62" i="2"/>
  <c r="BF62" i="2" s="1"/>
  <c r="AI62" i="2"/>
  <c r="BG62" i="2" s="1"/>
  <c r="AJ62" i="2"/>
  <c r="BH62" i="2" s="1"/>
  <c r="AK62" i="2"/>
  <c r="BI62" i="2" s="1"/>
  <c r="AL62" i="2"/>
  <c r="BJ62" i="2" s="1"/>
  <c r="AM62" i="2"/>
  <c r="BK62" i="2" s="1"/>
  <c r="AO62" i="2"/>
  <c r="BM62" i="2" s="1"/>
  <c r="AP62" i="2"/>
  <c r="BN62" i="2" s="1"/>
  <c r="AQ62" i="2"/>
  <c r="BO62" i="2" s="1"/>
  <c r="AR62" i="2"/>
  <c r="BP62" i="2" s="1"/>
  <c r="AS62" i="2"/>
  <c r="BQ62" i="2" s="1"/>
  <c r="AD63" i="2"/>
  <c r="BB63" i="2" s="1"/>
  <c r="AE63" i="2"/>
  <c r="BC63" i="2" s="1"/>
  <c r="AF63" i="2"/>
  <c r="BD63" i="2" s="1"/>
  <c r="AG63" i="2"/>
  <c r="BE63" i="2" s="1"/>
  <c r="AH63" i="2"/>
  <c r="BF63" i="2" s="1"/>
  <c r="AI63" i="2"/>
  <c r="BG63" i="2" s="1"/>
  <c r="AJ63" i="2"/>
  <c r="BH63" i="2" s="1"/>
  <c r="AK63" i="2"/>
  <c r="BI63" i="2" s="1"/>
  <c r="AL63" i="2"/>
  <c r="BJ63" i="2" s="1"/>
  <c r="AM63" i="2"/>
  <c r="BK63" i="2" s="1"/>
  <c r="AO63" i="2"/>
  <c r="BM63" i="2" s="1"/>
  <c r="AP63" i="2"/>
  <c r="BN63" i="2" s="1"/>
  <c r="AQ63" i="2"/>
  <c r="BO63" i="2" s="1"/>
  <c r="AR63" i="2"/>
  <c r="BP63" i="2" s="1"/>
  <c r="AS63" i="2"/>
  <c r="BQ63" i="2" s="1"/>
  <c r="AD64" i="2"/>
  <c r="BB64" i="2" s="1"/>
  <c r="AE64" i="2"/>
  <c r="BC64" i="2" s="1"/>
  <c r="AF64" i="2"/>
  <c r="BD64" i="2" s="1"/>
  <c r="AG64" i="2"/>
  <c r="BE64" i="2" s="1"/>
  <c r="AH64" i="2"/>
  <c r="BF64" i="2" s="1"/>
  <c r="AI64" i="2"/>
  <c r="BG64" i="2" s="1"/>
  <c r="AJ64" i="2"/>
  <c r="BH64" i="2" s="1"/>
  <c r="AK64" i="2"/>
  <c r="BI64" i="2" s="1"/>
  <c r="AL64" i="2"/>
  <c r="BJ64" i="2" s="1"/>
  <c r="AM64" i="2"/>
  <c r="BK64" i="2" s="1"/>
  <c r="AO64" i="2"/>
  <c r="BM64" i="2" s="1"/>
  <c r="AP64" i="2"/>
  <c r="BN64" i="2" s="1"/>
  <c r="AQ64" i="2"/>
  <c r="BO64" i="2" s="1"/>
  <c r="AR64" i="2"/>
  <c r="BP64" i="2" s="1"/>
  <c r="AS64" i="2"/>
  <c r="BQ64" i="2" s="1"/>
  <c r="AT33" i="2"/>
  <c r="BR33" i="2" s="1"/>
  <c r="AU33" i="2"/>
  <c r="BS33" i="2" s="1"/>
  <c r="AV33" i="2"/>
  <c r="BT33" i="2" s="1"/>
  <c r="AW33" i="2"/>
  <c r="BU33" i="2" s="1"/>
  <c r="AX33" i="2"/>
  <c r="BV33" i="2" s="1"/>
  <c r="AY33" i="2"/>
  <c r="BW33" i="2" s="1"/>
  <c r="AZ33" i="2"/>
  <c r="BX33" i="2" s="1"/>
  <c r="AT34" i="2"/>
  <c r="BR34" i="2" s="1"/>
  <c r="AU34" i="2"/>
  <c r="BS34" i="2" s="1"/>
  <c r="AV34" i="2"/>
  <c r="BT34" i="2" s="1"/>
  <c r="AW34" i="2"/>
  <c r="BU34" i="2" s="1"/>
  <c r="AX34" i="2"/>
  <c r="BV34" i="2" s="1"/>
  <c r="AY34" i="2"/>
  <c r="BW34" i="2" s="1"/>
  <c r="AZ34" i="2"/>
  <c r="BX34" i="2" s="1"/>
  <c r="AT35" i="2"/>
  <c r="AU35" i="2"/>
  <c r="BS35" i="2" s="1"/>
  <c r="AV35" i="2"/>
  <c r="AW35" i="2"/>
  <c r="BU35" i="2" s="1"/>
  <c r="AX35" i="2"/>
  <c r="AY35" i="2"/>
  <c r="BW35" i="2" s="1"/>
  <c r="AZ35" i="2"/>
  <c r="AT36" i="2"/>
  <c r="BR36" i="2" s="1"/>
  <c r="AU36" i="2"/>
  <c r="BS36" i="2" s="1"/>
  <c r="AV36" i="2"/>
  <c r="BT36" i="2" s="1"/>
  <c r="AW36" i="2"/>
  <c r="BU36" i="2" s="1"/>
  <c r="AX36" i="2"/>
  <c r="BV36" i="2" s="1"/>
  <c r="AY36" i="2"/>
  <c r="BW36" i="2" s="1"/>
  <c r="AZ36" i="2"/>
  <c r="BX36" i="2" s="1"/>
  <c r="AT37" i="2"/>
  <c r="BR37" i="2" s="1"/>
  <c r="AU37" i="2"/>
  <c r="BS37" i="2" s="1"/>
  <c r="AV37" i="2"/>
  <c r="BT37" i="2" s="1"/>
  <c r="AW37" i="2"/>
  <c r="BU37" i="2" s="1"/>
  <c r="AX37" i="2"/>
  <c r="BV37" i="2" s="1"/>
  <c r="AY37" i="2"/>
  <c r="BW37" i="2" s="1"/>
  <c r="AZ37" i="2"/>
  <c r="BX37" i="2" s="1"/>
  <c r="AT38" i="2"/>
  <c r="BR38" i="2" s="1"/>
  <c r="AU38" i="2"/>
  <c r="AV38" i="2"/>
  <c r="BT38" i="2" s="1"/>
  <c r="AW38" i="2"/>
  <c r="AX38" i="2"/>
  <c r="BV38" i="2" s="1"/>
  <c r="AY38" i="2"/>
  <c r="AZ38" i="2"/>
  <c r="BX38" i="2" s="1"/>
  <c r="AE37" i="2"/>
  <c r="BC37" i="2" s="1"/>
  <c r="AF37" i="2"/>
  <c r="BD37" i="2" s="1"/>
  <c r="AG37" i="2"/>
  <c r="BE37" i="2" s="1"/>
  <c r="AH37" i="2"/>
  <c r="BF37" i="2" s="1"/>
  <c r="AI37" i="2"/>
  <c r="BG37" i="2" s="1"/>
  <c r="AJ37" i="2"/>
  <c r="BH37" i="2" s="1"/>
  <c r="AK37" i="2"/>
  <c r="BI37" i="2" s="1"/>
  <c r="AL37" i="2"/>
  <c r="BJ37" i="2" s="1"/>
  <c r="AM37" i="2"/>
  <c r="BK37" i="2" s="1"/>
  <c r="AO37" i="2"/>
  <c r="BM37" i="2" s="1"/>
  <c r="AP37" i="2"/>
  <c r="BN37" i="2" s="1"/>
  <c r="AQ37" i="2"/>
  <c r="BO37" i="2" s="1"/>
  <c r="AR37" i="2"/>
  <c r="BP37" i="2" s="1"/>
  <c r="AS37" i="2"/>
  <c r="BQ37" i="2" s="1"/>
  <c r="AE38" i="2"/>
  <c r="AF38" i="2"/>
  <c r="AG38" i="2"/>
  <c r="AH38" i="2"/>
  <c r="AI38" i="2"/>
  <c r="AJ38" i="2"/>
  <c r="AK38" i="2"/>
  <c r="AL38" i="2"/>
  <c r="AM38" i="2"/>
  <c r="AO38" i="2"/>
  <c r="AP38" i="2"/>
  <c r="AQ38" i="2"/>
  <c r="AR38" i="2"/>
  <c r="AS38" i="2"/>
  <c r="AT39" i="2"/>
  <c r="BR39" i="2" s="1"/>
  <c r="AU39" i="2"/>
  <c r="BS39" i="2" s="1"/>
  <c r="AV39" i="2"/>
  <c r="BT39" i="2" s="1"/>
  <c r="AW39" i="2"/>
  <c r="BU39" i="2" s="1"/>
  <c r="AX39" i="2"/>
  <c r="BV39" i="2" s="1"/>
  <c r="AY39" i="2"/>
  <c r="BW39" i="2" s="1"/>
  <c r="AZ39" i="2"/>
  <c r="BX39" i="2" s="1"/>
  <c r="AT40" i="2"/>
  <c r="BR40" i="2" s="1"/>
  <c r="AU40" i="2"/>
  <c r="BS40" i="2" s="1"/>
  <c r="AV40" i="2"/>
  <c r="BT40" i="2" s="1"/>
  <c r="AW40" i="2"/>
  <c r="BU40" i="2" s="1"/>
  <c r="AX40" i="2"/>
  <c r="BV40" i="2" s="1"/>
  <c r="AY40" i="2"/>
  <c r="AZ40" i="2"/>
  <c r="BX40" i="2" s="1"/>
  <c r="AT41" i="2"/>
  <c r="BR41" i="2" s="1"/>
  <c r="AU41" i="2"/>
  <c r="BS41" i="2" s="1"/>
  <c r="AV41" i="2"/>
  <c r="BT41" i="2" s="1"/>
  <c r="AW41" i="2"/>
  <c r="BU41" i="2" s="1"/>
  <c r="AX41" i="2"/>
  <c r="BV41" i="2" s="1"/>
  <c r="AY41" i="2"/>
  <c r="BW41" i="2" s="1"/>
  <c r="AZ41" i="2"/>
  <c r="BX41" i="2" s="1"/>
  <c r="AT42" i="2"/>
  <c r="BR42" i="2" s="1"/>
  <c r="AU42" i="2"/>
  <c r="BS42" i="2" s="1"/>
  <c r="AV42" i="2"/>
  <c r="BT42" i="2" s="1"/>
  <c r="AW42" i="2"/>
  <c r="BU42" i="2" s="1"/>
  <c r="AX42" i="2"/>
  <c r="BV42" i="2" s="1"/>
  <c r="AY42" i="2"/>
  <c r="BW42" i="2" s="1"/>
  <c r="AZ42" i="2"/>
  <c r="BX42" i="2" s="1"/>
  <c r="AT43" i="2"/>
  <c r="BR43" i="2" s="1"/>
  <c r="AU43" i="2"/>
  <c r="BS43" i="2" s="1"/>
  <c r="AV43" i="2"/>
  <c r="BT43" i="2" s="1"/>
  <c r="AW43" i="2"/>
  <c r="BU43" i="2" s="1"/>
  <c r="AX43" i="2"/>
  <c r="BV43" i="2" s="1"/>
  <c r="AY43" i="2"/>
  <c r="BW43" i="2" s="1"/>
  <c r="AZ43" i="2"/>
  <c r="BX43" i="2" s="1"/>
  <c r="AT44" i="2"/>
  <c r="BR44" i="2" s="1"/>
  <c r="AU44" i="2"/>
  <c r="AV44" i="2"/>
  <c r="BT44" i="2" s="1"/>
  <c r="AW44" i="2"/>
  <c r="AX44" i="2"/>
  <c r="BV44" i="2" s="1"/>
  <c r="AY44" i="2"/>
  <c r="AZ44" i="2"/>
  <c r="BX44" i="2" s="1"/>
  <c r="AT45" i="2"/>
  <c r="BR45" i="2" s="1"/>
  <c r="AU45" i="2"/>
  <c r="BS45" i="2" s="1"/>
  <c r="AV45" i="2"/>
  <c r="BT45" i="2" s="1"/>
  <c r="AW45" i="2"/>
  <c r="BU45" i="2" s="1"/>
  <c r="AX45" i="2"/>
  <c r="BV45" i="2" s="1"/>
  <c r="AY45" i="2"/>
  <c r="BW45" i="2" s="1"/>
  <c r="AZ45" i="2"/>
  <c r="BX45" i="2" s="1"/>
  <c r="AT46" i="2"/>
  <c r="BR46" i="2" s="1"/>
  <c r="AU46" i="2"/>
  <c r="BS46" i="2" s="1"/>
  <c r="AV46" i="2"/>
  <c r="BT46" i="2" s="1"/>
  <c r="AW46" i="2"/>
  <c r="BU46" i="2" s="1"/>
  <c r="AX46" i="2"/>
  <c r="BV46" i="2" s="1"/>
  <c r="AY46" i="2"/>
  <c r="BW46" i="2" s="1"/>
  <c r="AZ46" i="2"/>
  <c r="BX46" i="2" s="1"/>
  <c r="AT47" i="2"/>
  <c r="BR47" i="2" s="1"/>
  <c r="AU47" i="2"/>
  <c r="BS47" i="2" s="1"/>
  <c r="AV47" i="2"/>
  <c r="BT47" i="2" s="1"/>
  <c r="AW47" i="2"/>
  <c r="BU47" i="2" s="1"/>
  <c r="AX47" i="2"/>
  <c r="BV47" i="2" s="1"/>
  <c r="AY47" i="2"/>
  <c r="BW47" i="2" s="1"/>
  <c r="AZ47" i="2"/>
  <c r="BX47" i="2" s="1"/>
  <c r="AT48" i="2"/>
  <c r="BR48" i="2" s="1"/>
  <c r="AU48" i="2"/>
  <c r="BS48" i="2" s="1"/>
  <c r="AV48" i="2"/>
  <c r="BT48" i="2" s="1"/>
  <c r="AW48" i="2"/>
  <c r="BU48" i="2" s="1"/>
  <c r="AX48" i="2"/>
  <c r="BV48" i="2" s="1"/>
  <c r="AY48" i="2"/>
  <c r="BW48" i="2" s="1"/>
  <c r="AZ48" i="2"/>
  <c r="BX48" i="2" s="1"/>
  <c r="AT49" i="2"/>
  <c r="BR49" i="2" s="1"/>
  <c r="AU49" i="2"/>
  <c r="BS49" i="2" s="1"/>
  <c r="AV49" i="2"/>
  <c r="BT49" i="2" s="1"/>
  <c r="AW49" i="2"/>
  <c r="BU49" i="2" s="1"/>
  <c r="AX49" i="2"/>
  <c r="BV49" i="2" s="1"/>
  <c r="AY49" i="2"/>
  <c r="BW49" i="2" s="1"/>
  <c r="AZ49" i="2"/>
  <c r="BX49" i="2" s="1"/>
  <c r="AT50" i="2"/>
  <c r="BR50" i="2" s="1"/>
  <c r="AU50" i="2"/>
  <c r="AV50" i="2"/>
  <c r="BT50" i="2" s="1"/>
  <c r="AW50" i="2"/>
  <c r="AX50" i="2"/>
  <c r="BV50" i="2" s="1"/>
  <c r="AY50" i="2"/>
  <c r="AZ50" i="2"/>
  <c r="BX50" i="2" s="1"/>
  <c r="AT51" i="2"/>
  <c r="BR51" i="2" s="1"/>
  <c r="AU51" i="2"/>
  <c r="BS51" i="2" s="1"/>
  <c r="AV51" i="2"/>
  <c r="BT51" i="2" s="1"/>
  <c r="AW51" i="2"/>
  <c r="BU51" i="2" s="1"/>
  <c r="AX51" i="2"/>
  <c r="BV51" i="2" s="1"/>
  <c r="AY51" i="2"/>
  <c r="BW51" i="2" s="1"/>
  <c r="AZ51" i="2"/>
  <c r="BX51" i="2" s="1"/>
  <c r="AT52" i="2"/>
  <c r="BR52" i="2" s="1"/>
  <c r="AU52" i="2"/>
  <c r="BS52" i="2" s="1"/>
  <c r="AV52" i="2"/>
  <c r="BT52" i="2" s="1"/>
  <c r="AW52" i="2"/>
  <c r="BU52" i="2" s="1"/>
  <c r="AX52" i="2"/>
  <c r="BV52" i="2" s="1"/>
  <c r="AY52" i="2"/>
  <c r="BW52" i="2" s="1"/>
  <c r="AZ52" i="2"/>
  <c r="BX52" i="2" s="1"/>
  <c r="AT53" i="2"/>
  <c r="BR53" i="2" s="1"/>
  <c r="AU53" i="2"/>
  <c r="BS53" i="2" s="1"/>
  <c r="AV53" i="2"/>
  <c r="BT53" i="2" s="1"/>
  <c r="AW53" i="2"/>
  <c r="BU53" i="2" s="1"/>
  <c r="AX53" i="2"/>
  <c r="BV53" i="2" s="1"/>
  <c r="AY53" i="2"/>
  <c r="BW53" i="2" s="1"/>
  <c r="AZ53" i="2"/>
  <c r="BX53" i="2" s="1"/>
  <c r="AT54" i="2"/>
  <c r="BR54" i="2" s="1"/>
  <c r="AU54" i="2"/>
  <c r="BS54" i="2" s="1"/>
  <c r="AV54" i="2"/>
  <c r="BT54" i="2" s="1"/>
  <c r="AW54" i="2"/>
  <c r="BU54" i="2" s="1"/>
  <c r="AX54" i="2"/>
  <c r="BV54" i="2" s="1"/>
  <c r="AY54" i="2"/>
  <c r="BW54" i="2" s="1"/>
  <c r="AZ54" i="2"/>
  <c r="BX54" i="2" s="1"/>
  <c r="AT55" i="2"/>
  <c r="BR55" i="2" s="1"/>
  <c r="AU55" i="2"/>
  <c r="BS55" i="2" s="1"/>
  <c r="AV55" i="2"/>
  <c r="BT55" i="2" s="1"/>
  <c r="AW55" i="2"/>
  <c r="BU55" i="2" s="1"/>
  <c r="AX55" i="2"/>
  <c r="BV55" i="2" s="1"/>
  <c r="AY55" i="2"/>
  <c r="BW55" i="2" s="1"/>
  <c r="AZ55" i="2"/>
  <c r="BX55" i="2" s="1"/>
  <c r="AT56" i="2"/>
  <c r="BR56" i="2" s="1"/>
  <c r="AU56" i="2"/>
  <c r="AV56" i="2"/>
  <c r="BT56" i="2" s="1"/>
  <c r="AW56" i="2"/>
  <c r="AX56" i="2"/>
  <c r="BV56" i="2" s="1"/>
  <c r="AY56" i="2"/>
  <c r="AZ56" i="2"/>
  <c r="BX56" i="2" s="1"/>
  <c r="AT57" i="2"/>
  <c r="BR57" i="2" s="1"/>
  <c r="AU57" i="2"/>
  <c r="BS57" i="2" s="1"/>
  <c r="AV57" i="2"/>
  <c r="BT57" i="2" s="1"/>
  <c r="AW57" i="2"/>
  <c r="BU57" i="2" s="1"/>
  <c r="AX57" i="2"/>
  <c r="BV57" i="2" s="1"/>
  <c r="AY57" i="2"/>
  <c r="BW57" i="2" s="1"/>
  <c r="AZ57" i="2"/>
  <c r="BX57" i="2" s="1"/>
  <c r="AT58" i="2"/>
  <c r="BR58" i="2" s="1"/>
  <c r="AU58" i="2"/>
  <c r="BS58" i="2" s="1"/>
  <c r="AV58" i="2"/>
  <c r="BT58" i="2" s="1"/>
  <c r="AW58" i="2"/>
  <c r="BU58" i="2" s="1"/>
  <c r="AX58" i="2"/>
  <c r="BV58" i="2" s="1"/>
  <c r="AY58" i="2"/>
  <c r="BW58" i="2" s="1"/>
  <c r="AZ58" i="2"/>
  <c r="BX58" i="2" s="1"/>
  <c r="AT59" i="2"/>
  <c r="AU59" i="2"/>
  <c r="BS59" i="2" s="1"/>
  <c r="AV59" i="2"/>
  <c r="AW59" i="2"/>
  <c r="BU59" i="2" s="1"/>
  <c r="AX59" i="2"/>
  <c r="AY59" i="2"/>
  <c r="BW59" i="2" s="1"/>
  <c r="AZ59" i="2"/>
  <c r="AT60" i="2"/>
  <c r="BR60" i="2" s="1"/>
  <c r="AU60" i="2"/>
  <c r="BS60" i="2" s="1"/>
  <c r="AV60" i="2"/>
  <c r="BT60" i="2" s="1"/>
  <c r="AW60" i="2"/>
  <c r="BU60" i="2" s="1"/>
  <c r="AX60" i="2"/>
  <c r="BV60" i="2" s="1"/>
  <c r="AY60" i="2"/>
  <c r="BW60" i="2" s="1"/>
  <c r="AZ60" i="2"/>
  <c r="BX60" i="2" s="1"/>
  <c r="AT61" i="2"/>
  <c r="BR61" i="2" s="1"/>
  <c r="AU61" i="2"/>
  <c r="BS61" i="2" s="1"/>
  <c r="AV61" i="2"/>
  <c r="BT61" i="2" s="1"/>
  <c r="AW61" i="2"/>
  <c r="BU61" i="2" s="1"/>
  <c r="AX61" i="2"/>
  <c r="BV61" i="2" s="1"/>
  <c r="AY61" i="2"/>
  <c r="BW61" i="2" s="1"/>
  <c r="AZ61" i="2"/>
  <c r="BX61" i="2" s="1"/>
  <c r="AT62" i="2"/>
  <c r="BR62" i="2" s="1"/>
  <c r="AU62" i="2"/>
  <c r="BS62" i="2" s="1"/>
  <c r="AV62" i="2"/>
  <c r="BT62" i="2" s="1"/>
  <c r="AW62" i="2"/>
  <c r="BU62" i="2" s="1"/>
  <c r="AX62" i="2"/>
  <c r="BV62" i="2" s="1"/>
  <c r="AY62" i="2"/>
  <c r="BW62" i="2" s="1"/>
  <c r="AZ62" i="2"/>
  <c r="BX62" i="2" s="1"/>
  <c r="AT63" i="2"/>
  <c r="BR63" i="2" s="1"/>
  <c r="AU63" i="2"/>
  <c r="BS63" i="2" s="1"/>
  <c r="AV63" i="2"/>
  <c r="BT63" i="2" s="1"/>
  <c r="AW63" i="2"/>
  <c r="BU63" i="2" s="1"/>
  <c r="AX63" i="2"/>
  <c r="BV63" i="2" s="1"/>
  <c r="AY63" i="2"/>
  <c r="BW63" i="2" s="1"/>
  <c r="AZ63" i="2"/>
  <c r="BX63" i="2" s="1"/>
  <c r="AT64" i="2"/>
  <c r="BR64" i="2" s="1"/>
  <c r="AU64" i="2"/>
  <c r="BS64" i="2" s="1"/>
  <c r="AV64" i="2"/>
  <c r="BT64" i="2" s="1"/>
  <c r="AW64" i="2"/>
  <c r="BU64" i="2" s="1"/>
  <c r="AX64" i="2"/>
  <c r="BV64" i="2" s="1"/>
  <c r="AY64" i="2"/>
  <c r="BW64" i="2" s="1"/>
  <c r="AZ64" i="2"/>
  <c r="BX64" i="2" s="1"/>
  <c r="AD117" i="2"/>
  <c r="BB117" i="2" s="1"/>
  <c r="AE117" i="2"/>
  <c r="BC117" i="2" s="1"/>
  <c r="AF117" i="2"/>
  <c r="BD117" i="2" s="1"/>
  <c r="AG117" i="2"/>
  <c r="BE117" i="2" s="1"/>
  <c r="AH117" i="2"/>
  <c r="BF117" i="2" s="1"/>
  <c r="AI117" i="2"/>
  <c r="BG117" i="2" s="1"/>
  <c r="AJ117" i="2"/>
  <c r="BH117" i="2" s="1"/>
  <c r="AK117" i="2"/>
  <c r="BI117" i="2" s="1"/>
  <c r="AL117" i="2"/>
  <c r="BJ117" i="2" s="1"/>
  <c r="AM117" i="2"/>
  <c r="BK117" i="2" s="1"/>
  <c r="AO117" i="2"/>
  <c r="BM117" i="2" s="1"/>
  <c r="AP117" i="2"/>
  <c r="BN117" i="2" s="1"/>
  <c r="AQ117" i="2"/>
  <c r="BO117" i="2" s="1"/>
  <c r="AR117" i="2"/>
  <c r="BP117" i="2" s="1"/>
  <c r="AS117" i="2"/>
  <c r="BQ117" i="2" s="1"/>
  <c r="AT117" i="2"/>
  <c r="BR117" i="2" s="1"/>
  <c r="AU117" i="2"/>
  <c r="BS117" i="2" s="1"/>
  <c r="AV117" i="2"/>
  <c r="BT117" i="2" s="1"/>
  <c r="AW117" i="2"/>
  <c r="BU117" i="2" s="1"/>
  <c r="AX117" i="2"/>
  <c r="BV117" i="2" s="1"/>
  <c r="AY117" i="2"/>
  <c r="BW117" i="2" s="1"/>
  <c r="AZ117" i="2"/>
  <c r="BX117" i="2" s="1"/>
  <c r="AD28" i="2"/>
  <c r="BB28" i="2" s="1"/>
  <c r="AE28" i="2"/>
  <c r="BC28" i="2" s="1"/>
  <c r="AF28" i="2"/>
  <c r="BD28" i="2" s="1"/>
  <c r="AG28" i="2"/>
  <c r="BE28" i="2" s="1"/>
  <c r="AH28" i="2"/>
  <c r="BF28" i="2" s="1"/>
  <c r="AI28" i="2"/>
  <c r="BG28" i="2" s="1"/>
  <c r="AJ28" i="2"/>
  <c r="BH28" i="2" s="1"/>
  <c r="AK28" i="2"/>
  <c r="BI28" i="2" s="1"/>
  <c r="AL28" i="2"/>
  <c r="BJ28" i="2" s="1"/>
  <c r="AM28" i="2"/>
  <c r="BK28" i="2" s="1"/>
  <c r="AO28" i="2"/>
  <c r="BM28" i="2" s="1"/>
  <c r="AP28" i="2"/>
  <c r="BN28" i="2" s="1"/>
  <c r="AQ28" i="2"/>
  <c r="BO28" i="2" s="1"/>
  <c r="AR28" i="2"/>
  <c r="BP28" i="2" s="1"/>
  <c r="AS28" i="2"/>
  <c r="BQ28" i="2" s="1"/>
  <c r="AT28" i="2"/>
  <c r="BR28" i="2" s="1"/>
  <c r="AU28" i="2"/>
  <c r="BS28" i="2" s="1"/>
  <c r="AV28" i="2"/>
  <c r="BT28" i="2" s="1"/>
  <c r="AW28" i="2"/>
  <c r="BU28" i="2" s="1"/>
  <c r="AX28" i="2"/>
  <c r="BV28" i="2" s="1"/>
  <c r="AY28" i="2"/>
  <c r="BW28" i="2" s="1"/>
  <c r="AZ28" i="2"/>
  <c r="BX28" i="2" s="1"/>
  <c r="AD29" i="2"/>
  <c r="BB29" i="2" s="1"/>
  <c r="AE29" i="2"/>
  <c r="BC29" i="2" s="1"/>
  <c r="AF29" i="2"/>
  <c r="BD29" i="2" s="1"/>
  <c r="AG29" i="2"/>
  <c r="BE29" i="2" s="1"/>
  <c r="AH29" i="2"/>
  <c r="BF29" i="2" s="1"/>
  <c r="AI29" i="2"/>
  <c r="BG29" i="2" s="1"/>
  <c r="AJ29" i="2"/>
  <c r="BH29" i="2" s="1"/>
  <c r="AK29" i="2"/>
  <c r="BI29" i="2" s="1"/>
  <c r="AL29" i="2"/>
  <c r="BJ29" i="2" s="1"/>
  <c r="AM29" i="2"/>
  <c r="BK29" i="2" s="1"/>
  <c r="AO29" i="2"/>
  <c r="BM29" i="2" s="1"/>
  <c r="AP29" i="2"/>
  <c r="BN29" i="2" s="1"/>
  <c r="AQ29" i="2"/>
  <c r="BO29" i="2" s="1"/>
  <c r="AR29" i="2"/>
  <c r="BP29" i="2" s="1"/>
  <c r="AS29" i="2"/>
  <c r="BQ29" i="2" s="1"/>
  <c r="AT29" i="2"/>
  <c r="BR29" i="2" s="1"/>
  <c r="AU29" i="2"/>
  <c r="BS29" i="2" s="1"/>
  <c r="AV29" i="2"/>
  <c r="BT29" i="2" s="1"/>
  <c r="AW29" i="2"/>
  <c r="BU29" i="2" s="1"/>
  <c r="AX29" i="2"/>
  <c r="BV29" i="2" s="1"/>
  <c r="AY29" i="2"/>
  <c r="BW29" i="2" s="1"/>
  <c r="AZ29" i="2"/>
  <c r="BX29" i="2" s="1"/>
  <c r="AD30" i="2"/>
  <c r="BB30" i="2" s="1"/>
  <c r="AE30" i="2"/>
  <c r="BC30" i="2" s="1"/>
  <c r="AF30" i="2"/>
  <c r="BD30" i="2" s="1"/>
  <c r="AG30" i="2"/>
  <c r="BE30" i="2" s="1"/>
  <c r="AH30" i="2"/>
  <c r="BF30" i="2" s="1"/>
  <c r="AI30" i="2"/>
  <c r="BG30" i="2" s="1"/>
  <c r="AJ30" i="2"/>
  <c r="BH30" i="2" s="1"/>
  <c r="AK30" i="2"/>
  <c r="BI30" i="2" s="1"/>
  <c r="AL30" i="2"/>
  <c r="BJ30" i="2" s="1"/>
  <c r="AM30" i="2"/>
  <c r="BK30" i="2" s="1"/>
  <c r="AO30" i="2"/>
  <c r="BM30" i="2" s="1"/>
  <c r="AP30" i="2"/>
  <c r="BN30" i="2" s="1"/>
  <c r="AQ30" i="2"/>
  <c r="BO30" i="2" s="1"/>
  <c r="AR30" i="2"/>
  <c r="BP30" i="2" s="1"/>
  <c r="AS30" i="2"/>
  <c r="BQ30" i="2" s="1"/>
  <c r="AT30" i="2"/>
  <c r="BR30" i="2" s="1"/>
  <c r="AU30" i="2"/>
  <c r="BS30" i="2" s="1"/>
  <c r="AV30" i="2"/>
  <c r="BT30" i="2" s="1"/>
  <c r="AW30" i="2"/>
  <c r="BU30" i="2" s="1"/>
  <c r="AX30" i="2"/>
  <c r="BV30" i="2" s="1"/>
  <c r="AY30" i="2"/>
  <c r="BW30" i="2" s="1"/>
  <c r="AZ30" i="2"/>
  <c r="BX30" i="2" s="1"/>
  <c r="AD31" i="2"/>
  <c r="BB31" i="2" s="1"/>
  <c r="AE31" i="2"/>
  <c r="BC31" i="2" s="1"/>
  <c r="AF31" i="2"/>
  <c r="BD31" i="2" s="1"/>
  <c r="AG31" i="2"/>
  <c r="BE31" i="2" s="1"/>
  <c r="AH31" i="2"/>
  <c r="BF31" i="2" s="1"/>
  <c r="AI31" i="2"/>
  <c r="BG31" i="2" s="1"/>
  <c r="AJ31" i="2"/>
  <c r="BH31" i="2" s="1"/>
  <c r="AK31" i="2"/>
  <c r="BI31" i="2" s="1"/>
  <c r="AL31" i="2"/>
  <c r="BJ31" i="2" s="1"/>
  <c r="AM31" i="2"/>
  <c r="BK31" i="2" s="1"/>
  <c r="AO31" i="2"/>
  <c r="BM31" i="2" s="1"/>
  <c r="AP31" i="2"/>
  <c r="BN31" i="2" s="1"/>
  <c r="AQ31" i="2"/>
  <c r="BO31" i="2" s="1"/>
  <c r="AR31" i="2"/>
  <c r="BP31" i="2" s="1"/>
  <c r="AS31" i="2"/>
  <c r="BQ31" i="2" s="1"/>
  <c r="AT31" i="2"/>
  <c r="BR31" i="2" s="1"/>
  <c r="AU31" i="2"/>
  <c r="BS31" i="2" s="1"/>
  <c r="AV31" i="2"/>
  <c r="BT31" i="2" s="1"/>
  <c r="AW31" i="2"/>
  <c r="BU31" i="2" s="1"/>
  <c r="AX31" i="2"/>
  <c r="BV31" i="2" s="1"/>
  <c r="AY31" i="2"/>
  <c r="BW31" i="2" s="1"/>
  <c r="AZ31" i="2"/>
  <c r="BX31" i="2" s="1"/>
  <c r="AD32" i="2"/>
  <c r="BB32" i="2" s="1"/>
  <c r="AE32" i="2"/>
  <c r="BC32" i="2" s="1"/>
  <c r="AF32" i="2"/>
  <c r="BD32" i="2" s="1"/>
  <c r="AG32" i="2"/>
  <c r="BE32" i="2" s="1"/>
  <c r="AH32" i="2"/>
  <c r="BF32" i="2" s="1"/>
  <c r="AI32" i="2"/>
  <c r="BG32" i="2" s="1"/>
  <c r="AJ32" i="2"/>
  <c r="BH32" i="2" s="1"/>
  <c r="AK32" i="2"/>
  <c r="BI32" i="2" s="1"/>
  <c r="AL32" i="2"/>
  <c r="BJ32" i="2" s="1"/>
  <c r="AM32" i="2"/>
  <c r="BK32" i="2" s="1"/>
  <c r="AO32" i="2"/>
  <c r="BM32" i="2" s="1"/>
  <c r="AP32" i="2"/>
  <c r="BN32" i="2" s="1"/>
  <c r="AQ32" i="2"/>
  <c r="BO32" i="2" s="1"/>
  <c r="AR32" i="2"/>
  <c r="BP32" i="2" s="1"/>
  <c r="AS32" i="2"/>
  <c r="BQ32" i="2" s="1"/>
  <c r="AT32" i="2"/>
  <c r="BR32" i="2" s="1"/>
  <c r="AU32" i="2"/>
  <c r="BS32" i="2" s="1"/>
  <c r="AV32" i="2"/>
  <c r="BT32" i="2" s="1"/>
  <c r="AW32" i="2"/>
  <c r="BU32" i="2" s="1"/>
  <c r="AX32" i="2"/>
  <c r="BV32" i="2" s="1"/>
  <c r="AY32" i="2"/>
  <c r="BW32" i="2" s="1"/>
  <c r="AZ32" i="2"/>
  <c r="BX32" i="2" s="1"/>
  <c r="AD33" i="2"/>
  <c r="BB33" i="2" s="1"/>
  <c r="AE33" i="2"/>
  <c r="BC33" i="2" s="1"/>
  <c r="AF33" i="2"/>
  <c r="BD33" i="2" s="1"/>
  <c r="AG33" i="2"/>
  <c r="BE33" i="2" s="1"/>
  <c r="AH33" i="2"/>
  <c r="BF33" i="2" s="1"/>
  <c r="AI33" i="2"/>
  <c r="BG33" i="2" s="1"/>
  <c r="AJ33" i="2"/>
  <c r="BH33" i="2" s="1"/>
  <c r="AK33" i="2"/>
  <c r="BI33" i="2" s="1"/>
  <c r="AL33" i="2"/>
  <c r="BJ33" i="2" s="1"/>
  <c r="AM33" i="2"/>
  <c r="BK33" i="2" s="1"/>
  <c r="AO33" i="2"/>
  <c r="BM33" i="2" s="1"/>
  <c r="AP33" i="2"/>
  <c r="BN33" i="2" s="1"/>
  <c r="AQ33" i="2"/>
  <c r="BO33" i="2" s="1"/>
  <c r="AR33" i="2"/>
  <c r="BP33" i="2" s="1"/>
  <c r="AS33" i="2"/>
  <c r="BQ33" i="2" s="1"/>
  <c r="AD34" i="2"/>
  <c r="BB34" i="2" s="1"/>
  <c r="AE34" i="2"/>
  <c r="BC34" i="2" s="1"/>
  <c r="AF34" i="2"/>
  <c r="BD34" i="2" s="1"/>
  <c r="AG34" i="2"/>
  <c r="BE34" i="2" s="1"/>
  <c r="AH34" i="2"/>
  <c r="BF34" i="2" s="1"/>
  <c r="AI34" i="2"/>
  <c r="BG34" i="2" s="1"/>
  <c r="AJ34" i="2"/>
  <c r="BH34" i="2" s="1"/>
  <c r="AK34" i="2"/>
  <c r="BI34" i="2" s="1"/>
  <c r="AL34" i="2"/>
  <c r="BJ34" i="2" s="1"/>
  <c r="AM34" i="2"/>
  <c r="BK34" i="2" s="1"/>
  <c r="AO34" i="2"/>
  <c r="BM34" i="2" s="1"/>
  <c r="AP34" i="2"/>
  <c r="BN34" i="2" s="1"/>
  <c r="AQ34" i="2"/>
  <c r="BO34" i="2" s="1"/>
  <c r="AR34" i="2"/>
  <c r="BP34" i="2" s="1"/>
  <c r="AS34" i="2"/>
  <c r="BQ34" i="2" s="1"/>
  <c r="AD35" i="2"/>
  <c r="AE35" i="2"/>
  <c r="BC35" i="2" s="1"/>
  <c r="AF35" i="2"/>
  <c r="AG35" i="2"/>
  <c r="BE35" i="2" s="1"/>
  <c r="AH35" i="2"/>
  <c r="AI35" i="2"/>
  <c r="BG35" i="2" s="1"/>
  <c r="AJ35" i="2"/>
  <c r="AK35" i="2"/>
  <c r="BI35" i="2" s="1"/>
  <c r="AL35" i="2"/>
  <c r="AM35" i="2"/>
  <c r="BK35" i="2" s="1"/>
  <c r="AO35" i="2"/>
  <c r="AP35" i="2"/>
  <c r="BN35" i="2" s="1"/>
  <c r="AQ35" i="2"/>
  <c r="AR35" i="2"/>
  <c r="BP35" i="2" s="1"/>
  <c r="AS35" i="2"/>
  <c r="AD36" i="2"/>
  <c r="BB36" i="2" s="1"/>
  <c r="AE36" i="2"/>
  <c r="BC36" i="2" s="1"/>
  <c r="AF36" i="2"/>
  <c r="BD36" i="2" s="1"/>
  <c r="AG36" i="2"/>
  <c r="BE36" i="2" s="1"/>
  <c r="AH36" i="2"/>
  <c r="BF36" i="2" s="1"/>
  <c r="AI36" i="2"/>
  <c r="BG36" i="2" s="1"/>
  <c r="AJ36" i="2"/>
  <c r="BH36" i="2" s="1"/>
  <c r="AK36" i="2"/>
  <c r="BI36" i="2" s="1"/>
  <c r="AL36" i="2"/>
  <c r="BJ36" i="2" s="1"/>
  <c r="AM36" i="2"/>
  <c r="BK36" i="2" s="1"/>
  <c r="AO36" i="2"/>
  <c r="BM36" i="2" s="1"/>
  <c r="AP36" i="2"/>
  <c r="BN36" i="2" s="1"/>
  <c r="AQ36" i="2"/>
  <c r="BO36" i="2" s="1"/>
  <c r="AR36" i="2"/>
  <c r="BP36" i="2" s="1"/>
  <c r="AS36" i="2"/>
  <c r="BQ36" i="2" s="1"/>
  <c r="AD37" i="2"/>
  <c r="BB37" i="2" s="1"/>
  <c r="AD38" i="2"/>
  <c r="BB38" i="2" s="1"/>
  <c r="AE26" i="2"/>
  <c r="BC26" i="2" s="1"/>
  <c r="AF26" i="2"/>
  <c r="BD26" i="2" s="1"/>
  <c r="AG26" i="2"/>
  <c r="BE26" i="2" s="1"/>
  <c r="AH26" i="2"/>
  <c r="BF26" i="2" s="1"/>
  <c r="AI26" i="2"/>
  <c r="BG26" i="2" s="1"/>
  <c r="AJ26" i="2"/>
  <c r="BH26" i="2" s="1"/>
  <c r="AK26" i="2"/>
  <c r="BI26" i="2" s="1"/>
  <c r="AL26" i="2"/>
  <c r="BJ26" i="2" s="1"/>
  <c r="AM26" i="2"/>
  <c r="BK26" i="2" s="1"/>
  <c r="AO26" i="2"/>
  <c r="BM26" i="2" s="1"/>
  <c r="AP26" i="2"/>
  <c r="BN26" i="2" s="1"/>
  <c r="AQ26" i="2"/>
  <c r="BO26" i="2" s="1"/>
  <c r="AR26" i="2"/>
  <c r="BP26" i="2" s="1"/>
  <c r="AS26" i="2"/>
  <c r="BQ26" i="2" s="1"/>
  <c r="AT26" i="2"/>
  <c r="BR26" i="2" s="1"/>
  <c r="AU26" i="2"/>
  <c r="BS26" i="2" s="1"/>
  <c r="AV26" i="2"/>
  <c r="BT26" i="2" s="1"/>
  <c r="AW26" i="2"/>
  <c r="BU26" i="2" s="1"/>
  <c r="AX26" i="2"/>
  <c r="BV26" i="2" s="1"/>
  <c r="AY26" i="2"/>
  <c r="BW26" i="2" s="1"/>
  <c r="AZ26" i="2"/>
  <c r="BX26" i="2" s="1"/>
  <c r="AE27" i="2"/>
  <c r="BC27" i="2" s="1"/>
  <c r="AF27" i="2"/>
  <c r="BD27" i="2" s="1"/>
  <c r="AG27" i="2"/>
  <c r="BE27" i="2" s="1"/>
  <c r="AH27" i="2"/>
  <c r="BF27" i="2" s="1"/>
  <c r="AI27" i="2"/>
  <c r="BG27" i="2" s="1"/>
  <c r="AJ27" i="2"/>
  <c r="BH27" i="2" s="1"/>
  <c r="AK27" i="2"/>
  <c r="BI27" i="2" s="1"/>
  <c r="AL27" i="2"/>
  <c r="BJ27" i="2" s="1"/>
  <c r="AM27" i="2"/>
  <c r="BK27" i="2" s="1"/>
  <c r="AO27" i="2"/>
  <c r="BM27" i="2" s="1"/>
  <c r="AP27" i="2"/>
  <c r="BN27" i="2" s="1"/>
  <c r="AQ27" i="2"/>
  <c r="BO27" i="2" s="1"/>
  <c r="AR27" i="2"/>
  <c r="BP27" i="2" s="1"/>
  <c r="AS27" i="2"/>
  <c r="BQ27" i="2" s="1"/>
  <c r="AT27" i="2"/>
  <c r="BR27" i="2" s="1"/>
  <c r="AU27" i="2"/>
  <c r="BS27" i="2" s="1"/>
  <c r="AV27" i="2"/>
  <c r="BT27" i="2" s="1"/>
  <c r="AW27" i="2"/>
  <c r="BU27" i="2" s="1"/>
  <c r="AX27" i="2"/>
  <c r="BV27" i="2" s="1"/>
  <c r="AY27" i="2"/>
  <c r="BW27" i="2" s="1"/>
  <c r="AZ27" i="2"/>
  <c r="BX27" i="2" s="1"/>
  <c r="AD23" i="2"/>
  <c r="BB23" i="2" s="1"/>
  <c r="AE23" i="2"/>
  <c r="BC23" i="2" s="1"/>
  <c r="AF23" i="2"/>
  <c r="BD23" i="2" s="1"/>
  <c r="AG23" i="2"/>
  <c r="BE23" i="2" s="1"/>
  <c r="AH23" i="2"/>
  <c r="BF23" i="2" s="1"/>
  <c r="AI23" i="2"/>
  <c r="BG23" i="2" s="1"/>
  <c r="AJ23" i="2"/>
  <c r="BH23" i="2" s="1"/>
  <c r="AK23" i="2"/>
  <c r="BI23" i="2" s="1"/>
  <c r="AL23" i="2"/>
  <c r="BJ23" i="2" s="1"/>
  <c r="AM23" i="2"/>
  <c r="BK23" i="2" s="1"/>
  <c r="AO23" i="2"/>
  <c r="BM23" i="2" s="1"/>
  <c r="AP23" i="2"/>
  <c r="BN23" i="2" s="1"/>
  <c r="AQ23" i="2"/>
  <c r="BO23" i="2" s="1"/>
  <c r="AR23" i="2"/>
  <c r="BP23" i="2" s="1"/>
  <c r="AS23" i="2"/>
  <c r="BQ23" i="2" s="1"/>
  <c r="AT23" i="2"/>
  <c r="BR23" i="2" s="1"/>
  <c r="AU23" i="2"/>
  <c r="BS23" i="2" s="1"/>
  <c r="AV23" i="2"/>
  <c r="BT23" i="2" s="1"/>
  <c r="AW23" i="2"/>
  <c r="BU23" i="2" s="1"/>
  <c r="AX23" i="2"/>
  <c r="BV23" i="2" s="1"/>
  <c r="AY23" i="2"/>
  <c r="BW23" i="2" s="1"/>
  <c r="AZ23" i="2"/>
  <c r="BX23" i="2" s="1"/>
  <c r="AD24" i="2"/>
  <c r="BB24" i="2" s="1"/>
  <c r="AE24" i="2"/>
  <c r="BC24" i="2" s="1"/>
  <c r="AF24" i="2"/>
  <c r="BD24" i="2" s="1"/>
  <c r="AG24" i="2"/>
  <c r="BE24" i="2" s="1"/>
  <c r="AH24" i="2"/>
  <c r="BF24" i="2" s="1"/>
  <c r="AI24" i="2"/>
  <c r="BG24" i="2" s="1"/>
  <c r="AJ24" i="2"/>
  <c r="BH24" i="2" s="1"/>
  <c r="AK24" i="2"/>
  <c r="BI24" i="2" s="1"/>
  <c r="AL24" i="2"/>
  <c r="BJ24" i="2" s="1"/>
  <c r="AM24" i="2"/>
  <c r="BK24" i="2" s="1"/>
  <c r="AO24" i="2"/>
  <c r="BM24" i="2" s="1"/>
  <c r="AP24" i="2"/>
  <c r="BN24" i="2" s="1"/>
  <c r="AQ24" i="2"/>
  <c r="BO24" i="2" s="1"/>
  <c r="AR24" i="2"/>
  <c r="BP24" i="2" s="1"/>
  <c r="AS24" i="2"/>
  <c r="BQ24" i="2" s="1"/>
  <c r="AT24" i="2"/>
  <c r="BR24" i="2" s="1"/>
  <c r="AU24" i="2"/>
  <c r="BS24" i="2" s="1"/>
  <c r="AV24" i="2"/>
  <c r="BT24" i="2" s="1"/>
  <c r="AW24" i="2"/>
  <c r="BU24" i="2" s="1"/>
  <c r="AX24" i="2"/>
  <c r="BV24" i="2" s="1"/>
  <c r="AY24" i="2"/>
  <c r="BW24" i="2" s="1"/>
  <c r="AZ24" i="2"/>
  <c r="BX24" i="2" s="1"/>
  <c r="AD25" i="2"/>
  <c r="BB25" i="2" s="1"/>
  <c r="AE25" i="2"/>
  <c r="BC25" i="2" s="1"/>
  <c r="AF25" i="2"/>
  <c r="BD25" i="2" s="1"/>
  <c r="AG25" i="2"/>
  <c r="BE25" i="2" s="1"/>
  <c r="AH25" i="2"/>
  <c r="BF25" i="2" s="1"/>
  <c r="AI25" i="2"/>
  <c r="BG25" i="2" s="1"/>
  <c r="AJ25" i="2"/>
  <c r="BH25" i="2" s="1"/>
  <c r="AK25" i="2"/>
  <c r="BI25" i="2" s="1"/>
  <c r="AL25" i="2"/>
  <c r="BJ25" i="2" s="1"/>
  <c r="AM25" i="2"/>
  <c r="BK25" i="2" s="1"/>
  <c r="AO25" i="2"/>
  <c r="BM25" i="2" s="1"/>
  <c r="AP25" i="2"/>
  <c r="BN25" i="2" s="1"/>
  <c r="AQ25" i="2"/>
  <c r="BO25" i="2" s="1"/>
  <c r="AR25" i="2"/>
  <c r="BP25" i="2" s="1"/>
  <c r="AS25" i="2"/>
  <c r="BQ25" i="2" s="1"/>
  <c r="AT25" i="2"/>
  <c r="BR25" i="2" s="1"/>
  <c r="AU25" i="2"/>
  <c r="BS25" i="2" s="1"/>
  <c r="AV25" i="2"/>
  <c r="BT25" i="2" s="1"/>
  <c r="AW25" i="2"/>
  <c r="BU25" i="2" s="1"/>
  <c r="AX25" i="2"/>
  <c r="BV25" i="2" s="1"/>
  <c r="AY25" i="2"/>
  <c r="BW25" i="2" s="1"/>
  <c r="AZ25" i="2"/>
  <c r="BX25" i="2" s="1"/>
  <c r="AD26" i="2"/>
  <c r="BB26" i="2" s="1"/>
  <c r="AD27" i="2"/>
  <c r="BB27" i="2" s="1"/>
  <c r="AD92" i="2"/>
  <c r="BB92" i="2" s="1"/>
  <c r="AE92" i="2"/>
  <c r="BC92" i="2" s="1"/>
  <c r="AF92" i="2"/>
  <c r="BD92" i="2" s="1"/>
  <c r="AG92" i="2"/>
  <c r="BE92" i="2" s="1"/>
  <c r="AH92" i="2"/>
  <c r="BF92" i="2" s="1"/>
  <c r="AI92" i="2"/>
  <c r="BG92" i="2" s="1"/>
  <c r="AJ92" i="2"/>
  <c r="BH92" i="2" s="1"/>
  <c r="AK92" i="2"/>
  <c r="BI92" i="2" s="1"/>
  <c r="AL92" i="2"/>
  <c r="BJ92" i="2" s="1"/>
  <c r="AM92" i="2"/>
  <c r="BK92" i="2" s="1"/>
  <c r="AO92" i="2"/>
  <c r="BM92" i="2" s="1"/>
  <c r="AP92" i="2"/>
  <c r="BN92" i="2" s="1"/>
  <c r="AQ92" i="2"/>
  <c r="BO92" i="2" s="1"/>
  <c r="AR92" i="2"/>
  <c r="BP92" i="2" s="1"/>
  <c r="AS92" i="2"/>
  <c r="BQ92" i="2" s="1"/>
  <c r="AT92" i="2"/>
  <c r="BR92" i="2" s="1"/>
  <c r="AU92" i="2"/>
  <c r="BS92" i="2" s="1"/>
  <c r="AV92" i="2"/>
  <c r="BT92" i="2" s="1"/>
  <c r="AW92" i="2"/>
  <c r="BU92" i="2" s="1"/>
  <c r="AX92" i="2"/>
  <c r="BV92" i="2" s="1"/>
  <c r="AY92" i="2"/>
  <c r="BW92" i="2" s="1"/>
  <c r="AZ92" i="2"/>
  <c r="BX92" i="2" s="1"/>
  <c r="AD93" i="2"/>
  <c r="BB93" i="2" s="1"/>
  <c r="AE93" i="2"/>
  <c r="BC93" i="2" s="1"/>
  <c r="AF93" i="2"/>
  <c r="BD93" i="2" s="1"/>
  <c r="AG93" i="2"/>
  <c r="BE93" i="2" s="1"/>
  <c r="AH93" i="2"/>
  <c r="BF93" i="2" s="1"/>
  <c r="AI93" i="2"/>
  <c r="BG93" i="2" s="1"/>
  <c r="AJ93" i="2"/>
  <c r="BH93" i="2" s="1"/>
  <c r="AK93" i="2"/>
  <c r="BI93" i="2" s="1"/>
  <c r="AL93" i="2"/>
  <c r="BJ93" i="2" s="1"/>
  <c r="AM93" i="2"/>
  <c r="BK93" i="2" s="1"/>
  <c r="AO93" i="2"/>
  <c r="BM93" i="2" s="1"/>
  <c r="AP93" i="2"/>
  <c r="BN93" i="2" s="1"/>
  <c r="AQ93" i="2"/>
  <c r="BO93" i="2" s="1"/>
  <c r="AR93" i="2"/>
  <c r="BP93" i="2" s="1"/>
  <c r="AS93" i="2"/>
  <c r="BQ93" i="2" s="1"/>
  <c r="AT93" i="2"/>
  <c r="BR93" i="2" s="1"/>
  <c r="AU93" i="2"/>
  <c r="BS93" i="2" s="1"/>
  <c r="AV93" i="2"/>
  <c r="BT93" i="2" s="1"/>
  <c r="AW93" i="2"/>
  <c r="BU93" i="2" s="1"/>
  <c r="AX93" i="2"/>
  <c r="BV93" i="2" s="1"/>
  <c r="AY93" i="2"/>
  <c r="BW93" i="2" s="1"/>
  <c r="AZ93" i="2"/>
  <c r="BX93" i="2" s="1"/>
  <c r="AD94" i="2"/>
  <c r="BB94" i="2" s="1"/>
  <c r="AE94" i="2"/>
  <c r="BC94" i="2" s="1"/>
  <c r="AF94" i="2"/>
  <c r="BD94" i="2" s="1"/>
  <c r="AG94" i="2"/>
  <c r="BE94" i="2" s="1"/>
  <c r="AH94" i="2"/>
  <c r="BF94" i="2" s="1"/>
  <c r="AI94" i="2"/>
  <c r="BG94" i="2" s="1"/>
  <c r="AJ94" i="2"/>
  <c r="BH94" i="2" s="1"/>
  <c r="AK94" i="2"/>
  <c r="BI94" i="2" s="1"/>
  <c r="AL94" i="2"/>
  <c r="BJ94" i="2" s="1"/>
  <c r="AM94" i="2"/>
  <c r="BK94" i="2" s="1"/>
  <c r="AO94" i="2"/>
  <c r="BM94" i="2" s="1"/>
  <c r="AP94" i="2"/>
  <c r="BN94" i="2" s="1"/>
  <c r="AQ94" i="2"/>
  <c r="BO94" i="2" s="1"/>
  <c r="AR94" i="2"/>
  <c r="BP94" i="2" s="1"/>
  <c r="AS94" i="2"/>
  <c r="BQ94" i="2" s="1"/>
  <c r="AT94" i="2"/>
  <c r="BR94" i="2" s="1"/>
  <c r="AU94" i="2"/>
  <c r="BS94" i="2" s="1"/>
  <c r="AV94" i="2"/>
  <c r="BT94" i="2" s="1"/>
  <c r="AW94" i="2"/>
  <c r="BU94" i="2" s="1"/>
  <c r="AX94" i="2"/>
  <c r="BV94" i="2" s="1"/>
  <c r="AY94" i="2"/>
  <c r="BW94" i="2" s="1"/>
  <c r="AZ94" i="2"/>
  <c r="BX94" i="2" s="1"/>
  <c r="AD95" i="2"/>
  <c r="BB95" i="2" s="1"/>
  <c r="AE95" i="2"/>
  <c r="BC95" i="2" s="1"/>
  <c r="AF95" i="2"/>
  <c r="BD95" i="2" s="1"/>
  <c r="AG95" i="2"/>
  <c r="BE95" i="2" s="1"/>
  <c r="AH95" i="2"/>
  <c r="BF95" i="2" s="1"/>
  <c r="AI95" i="2"/>
  <c r="BG95" i="2" s="1"/>
  <c r="AJ95" i="2"/>
  <c r="BH95" i="2" s="1"/>
  <c r="AK95" i="2"/>
  <c r="BI95" i="2" s="1"/>
  <c r="AL95" i="2"/>
  <c r="BJ95" i="2" s="1"/>
  <c r="AM95" i="2"/>
  <c r="BK95" i="2" s="1"/>
  <c r="AO95" i="2"/>
  <c r="BM95" i="2" s="1"/>
  <c r="AP95" i="2"/>
  <c r="BN95" i="2" s="1"/>
  <c r="AQ95" i="2"/>
  <c r="BO95" i="2" s="1"/>
  <c r="AR95" i="2"/>
  <c r="BP95" i="2" s="1"/>
  <c r="AS95" i="2"/>
  <c r="BQ95" i="2" s="1"/>
  <c r="AT95" i="2"/>
  <c r="BR95" i="2" s="1"/>
  <c r="AU95" i="2"/>
  <c r="BS95" i="2" s="1"/>
  <c r="AV95" i="2"/>
  <c r="BT95" i="2" s="1"/>
  <c r="AW95" i="2"/>
  <c r="BU95" i="2" s="1"/>
  <c r="AX95" i="2"/>
  <c r="BV95" i="2" s="1"/>
  <c r="AY95" i="2"/>
  <c r="BW95" i="2" s="1"/>
  <c r="AZ95" i="2"/>
  <c r="BX95" i="2" s="1"/>
  <c r="AD96" i="2"/>
  <c r="BB96" i="2" s="1"/>
  <c r="AE96" i="2"/>
  <c r="BC96" i="2" s="1"/>
  <c r="AF96" i="2"/>
  <c r="BD96" i="2" s="1"/>
  <c r="AG96" i="2"/>
  <c r="BE96" i="2" s="1"/>
  <c r="AH96" i="2"/>
  <c r="BF96" i="2" s="1"/>
  <c r="AI96" i="2"/>
  <c r="BG96" i="2" s="1"/>
  <c r="AJ96" i="2"/>
  <c r="BH96" i="2" s="1"/>
  <c r="AK96" i="2"/>
  <c r="BI96" i="2" s="1"/>
  <c r="AL96" i="2"/>
  <c r="BJ96" i="2" s="1"/>
  <c r="AM96" i="2"/>
  <c r="BK96" i="2" s="1"/>
  <c r="AO96" i="2"/>
  <c r="BM96" i="2" s="1"/>
  <c r="AP96" i="2"/>
  <c r="BN96" i="2" s="1"/>
  <c r="AQ96" i="2"/>
  <c r="BO96" i="2" s="1"/>
  <c r="AR96" i="2"/>
  <c r="BP96" i="2" s="1"/>
  <c r="AS96" i="2"/>
  <c r="BQ96" i="2" s="1"/>
  <c r="AT96" i="2"/>
  <c r="BR96" i="2" s="1"/>
  <c r="AU96" i="2"/>
  <c r="BS96" i="2" s="1"/>
  <c r="AV96" i="2"/>
  <c r="BT96" i="2" s="1"/>
  <c r="AW96" i="2"/>
  <c r="BU96" i="2" s="1"/>
  <c r="AX96" i="2"/>
  <c r="BV96" i="2" s="1"/>
  <c r="AY96" i="2"/>
  <c r="BW96" i="2" s="1"/>
  <c r="AZ96" i="2"/>
  <c r="BX96" i="2" s="1"/>
  <c r="AD97" i="2"/>
  <c r="BB97" i="2" s="1"/>
  <c r="AE97" i="2"/>
  <c r="BC97" i="2" s="1"/>
  <c r="AF97" i="2"/>
  <c r="BD97" i="2" s="1"/>
  <c r="AG97" i="2"/>
  <c r="BE97" i="2" s="1"/>
  <c r="AH97" i="2"/>
  <c r="BF97" i="2" s="1"/>
  <c r="AI97" i="2"/>
  <c r="BG97" i="2" s="1"/>
  <c r="AJ97" i="2"/>
  <c r="BH97" i="2" s="1"/>
  <c r="AK97" i="2"/>
  <c r="BI97" i="2" s="1"/>
  <c r="AL97" i="2"/>
  <c r="BJ97" i="2" s="1"/>
  <c r="AM97" i="2"/>
  <c r="BK97" i="2" s="1"/>
  <c r="AO97" i="2"/>
  <c r="BM97" i="2" s="1"/>
  <c r="AP97" i="2"/>
  <c r="BN97" i="2" s="1"/>
  <c r="AQ97" i="2"/>
  <c r="BO97" i="2" s="1"/>
  <c r="AR97" i="2"/>
  <c r="BP97" i="2" s="1"/>
  <c r="AS97" i="2"/>
  <c r="BQ97" i="2" s="1"/>
  <c r="AT97" i="2"/>
  <c r="BR97" i="2" s="1"/>
  <c r="AU97" i="2"/>
  <c r="BS97" i="2" s="1"/>
  <c r="AV97" i="2"/>
  <c r="BT97" i="2" s="1"/>
  <c r="AW97" i="2"/>
  <c r="BU97" i="2" s="1"/>
  <c r="AX97" i="2"/>
  <c r="BV97" i="2" s="1"/>
  <c r="AY97" i="2"/>
  <c r="BW97" i="2" s="1"/>
  <c r="AZ97" i="2"/>
  <c r="BX97" i="2" s="1"/>
  <c r="AD98" i="2"/>
  <c r="BB98" i="2" s="1"/>
  <c r="AE98" i="2"/>
  <c r="BC98" i="2" s="1"/>
  <c r="AF98" i="2"/>
  <c r="BD98" i="2" s="1"/>
  <c r="AG98" i="2"/>
  <c r="BE98" i="2" s="1"/>
  <c r="AH98" i="2"/>
  <c r="BF98" i="2" s="1"/>
  <c r="AI98" i="2"/>
  <c r="BG98" i="2" s="1"/>
  <c r="AJ98" i="2"/>
  <c r="BH98" i="2" s="1"/>
  <c r="AK98" i="2"/>
  <c r="BI98" i="2" s="1"/>
  <c r="AL98" i="2"/>
  <c r="BJ98" i="2" s="1"/>
  <c r="AM98" i="2"/>
  <c r="BK98" i="2" s="1"/>
  <c r="AO98" i="2"/>
  <c r="BM98" i="2" s="1"/>
  <c r="AP98" i="2"/>
  <c r="BN98" i="2" s="1"/>
  <c r="AQ98" i="2"/>
  <c r="BO98" i="2" s="1"/>
  <c r="AR98" i="2"/>
  <c r="BP98" i="2" s="1"/>
  <c r="AS98" i="2"/>
  <c r="BQ98" i="2" s="1"/>
  <c r="AT98" i="2"/>
  <c r="BR98" i="2" s="1"/>
  <c r="AU98" i="2"/>
  <c r="BS98" i="2" s="1"/>
  <c r="AV98" i="2"/>
  <c r="BT98" i="2" s="1"/>
  <c r="AW98" i="2"/>
  <c r="BU98" i="2" s="1"/>
  <c r="AX98" i="2"/>
  <c r="BV98" i="2" s="1"/>
  <c r="AY98" i="2"/>
  <c r="BW98" i="2" s="1"/>
  <c r="AZ98" i="2"/>
  <c r="BX98" i="2" s="1"/>
  <c r="AD99" i="2"/>
  <c r="BB99" i="2" s="1"/>
  <c r="AE99" i="2"/>
  <c r="BC99" i="2" s="1"/>
  <c r="AF99" i="2"/>
  <c r="BD99" i="2" s="1"/>
  <c r="AG99" i="2"/>
  <c r="BE99" i="2" s="1"/>
  <c r="AH99" i="2"/>
  <c r="BF99" i="2" s="1"/>
  <c r="AI99" i="2"/>
  <c r="BG99" i="2" s="1"/>
  <c r="AJ99" i="2"/>
  <c r="BH99" i="2" s="1"/>
  <c r="AK99" i="2"/>
  <c r="BI99" i="2" s="1"/>
  <c r="AL99" i="2"/>
  <c r="BJ99" i="2" s="1"/>
  <c r="AM99" i="2"/>
  <c r="BK99" i="2" s="1"/>
  <c r="AO99" i="2"/>
  <c r="BM99" i="2" s="1"/>
  <c r="AP99" i="2"/>
  <c r="BN99" i="2" s="1"/>
  <c r="AQ99" i="2"/>
  <c r="BO99" i="2" s="1"/>
  <c r="AR99" i="2"/>
  <c r="BP99" i="2" s="1"/>
  <c r="AS99" i="2"/>
  <c r="BQ99" i="2" s="1"/>
  <c r="AT99" i="2"/>
  <c r="BR99" i="2" s="1"/>
  <c r="AU99" i="2"/>
  <c r="BS99" i="2" s="1"/>
  <c r="AV99" i="2"/>
  <c r="BT99" i="2" s="1"/>
  <c r="AW99" i="2"/>
  <c r="BU99" i="2" s="1"/>
  <c r="AX99" i="2"/>
  <c r="BV99" i="2" s="1"/>
  <c r="AY99" i="2"/>
  <c r="BW99" i="2" s="1"/>
  <c r="AZ99" i="2"/>
  <c r="BX99" i="2" s="1"/>
  <c r="AD100" i="2"/>
  <c r="BB100" i="2" s="1"/>
  <c r="AE100" i="2"/>
  <c r="BC100" i="2" s="1"/>
  <c r="AF100" i="2"/>
  <c r="BD100" i="2" s="1"/>
  <c r="AG100" i="2"/>
  <c r="BE100" i="2" s="1"/>
  <c r="AH100" i="2"/>
  <c r="BF100" i="2" s="1"/>
  <c r="AI100" i="2"/>
  <c r="BG100" i="2" s="1"/>
  <c r="AJ100" i="2"/>
  <c r="BH100" i="2" s="1"/>
  <c r="AK100" i="2"/>
  <c r="BI100" i="2" s="1"/>
  <c r="AL100" i="2"/>
  <c r="BJ100" i="2" s="1"/>
  <c r="AM100" i="2"/>
  <c r="BK100" i="2" s="1"/>
  <c r="AO100" i="2"/>
  <c r="BM100" i="2" s="1"/>
  <c r="AP100" i="2"/>
  <c r="BN100" i="2" s="1"/>
  <c r="AQ100" i="2"/>
  <c r="BO100" i="2" s="1"/>
  <c r="AR100" i="2"/>
  <c r="BP100" i="2" s="1"/>
  <c r="AS100" i="2"/>
  <c r="BQ100" i="2" s="1"/>
  <c r="AT100" i="2"/>
  <c r="BR100" i="2" s="1"/>
  <c r="AU100" i="2"/>
  <c r="BS100" i="2" s="1"/>
  <c r="AV100" i="2"/>
  <c r="BT100" i="2" s="1"/>
  <c r="AW100" i="2"/>
  <c r="BU100" i="2" s="1"/>
  <c r="AX100" i="2"/>
  <c r="BV100" i="2" s="1"/>
  <c r="AY100" i="2"/>
  <c r="BW100" i="2" s="1"/>
  <c r="AZ100" i="2"/>
  <c r="BX100" i="2" s="1"/>
  <c r="AD101" i="2"/>
  <c r="BB101" i="2" s="1"/>
  <c r="AE101" i="2"/>
  <c r="BC101" i="2" s="1"/>
  <c r="AF101" i="2"/>
  <c r="BD101" i="2" s="1"/>
  <c r="AG101" i="2"/>
  <c r="BE101" i="2" s="1"/>
  <c r="AH101" i="2"/>
  <c r="BF101" i="2" s="1"/>
  <c r="AI101" i="2"/>
  <c r="BG101" i="2" s="1"/>
  <c r="AJ101" i="2"/>
  <c r="BH101" i="2" s="1"/>
  <c r="AK101" i="2"/>
  <c r="BI101" i="2" s="1"/>
  <c r="AL101" i="2"/>
  <c r="BJ101" i="2" s="1"/>
  <c r="AM101" i="2"/>
  <c r="BK101" i="2" s="1"/>
  <c r="AO101" i="2"/>
  <c r="BM101" i="2" s="1"/>
  <c r="AP101" i="2"/>
  <c r="BN101" i="2" s="1"/>
  <c r="AQ101" i="2"/>
  <c r="BO101" i="2" s="1"/>
  <c r="AR101" i="2"/>
  <c r="BP101" i="2" s="1"/>
  <c r="AS101" i="2"/>
  <c r="BQ101" i="2" s="1"/>
  <c r="AT101" i="2"/>
  <c r="BR101" i="2" s="1"/>
  <c r="AU101" i="2"/>
  <c r="BS101" i="2" s="1"/>
  <c r="AV101" i="2"/>
  <c r="BT101" i="2" s="1"/>
  <c r="AW101" i="2"/>
  <c r="BU101" i="2" s="1"/>
  <c r="AX101" i="2"/>
  <c r="BV101" i="2" s="1"/>
  <c r="AY101" i="2"/>
  <c r="BW101" i="2" s="1"/>
  <c r="AZ101" i="2"/>
  <c r="BX101" i="2" s="1"/>
  <c r="AD102" i="2"/>
  <c r="BB102" i="2" s="1"/>
  <c r="AE102" i="2"/>
  <c r="BC102" i="2" s="1"/>
  <c r="AF102" i="2"/>
  <c r="BD102" i="2" s="1"/>
  <c r="AG102" i="2"/>
  <c r="BE102" i="2" s="1"/>
  <c r="AH102" i="2"/>
  <c r="BF102" i="2" s="1"/>
  <c r="AI102" i="2"/>
  <c r="BG102" i="2" s="1"/>
  <c r="AJ102" i="2"/>
  <c r="BH102" i="2" s="1"/>
  <c r="AK102" i="2"/>
  <c r="BI102" i="2" s="1"/>
  <c r="AL102" i="2"/>
  <c r="BJ102" i="2" s="1"/>
  <c r="AM102" i="2"/>
  <c r="BK102" i="2" s="1"/>
  <c r="AO102" i="2"/>
  <c r="BM102" i="2" s="1"/>
  <c r="AP102" i="2"/>
  <c r="BN102" i="2" s="1"/>
  <c r="AQ102" i="2"/>
  <c r="BO102" i="2" s="1"/>
  <c r="AR102" i="2"/>
  <c r="BP102" i="2" s="1"/>
  <c r="AS102" i="2"/>
  <c r="BQ102" i="2" s="1"/>
  <c r="AT102" i="2"/>
  <c r="BR102" i="2" s="1"/>
  <c r="AU102" i="2"/>
  <c r="BS102" i="2" s="1"/>
  <c r="AV102" i="2"/>
  <c r="BT102" i="2" s="1"/>
  <c r="AW102" i="2"/>
  <c r="BU102" i="2" s="1"/>
  <c r="AX102" i="2"/>
  <c r="BV102" i="2" s="1"/>
  <c r="AY102" i="2"/>
  <c r="BW102" i="2" s="1"/>
  <c r="AZ102" i="2"/>
  <c r="BX102" i="2" s="1"/>
  <c r="AD103" i="2"/>
  <c r="BB103" i="2" s="1"/>
  <c r="AE103" i="2"/>
  <c r="BC103" i="2" s="1"/>
  <c r="AF103" i="2"/>
  <c r="BD103" i="2" s="1"/>
  <c r="AG103" i="2"/>
  <c r="BE103" i="2" s="1"/>
  <c r="AH103" i="2"/>
  <c r="BF103" i="2" s="1"/>
  <c r="AI103" i="2"/>
  <c r="BG103" i="2" s="1"/>
  <c r="AJ103" i="2"/>
  <c r="BH103" i="2" s="1"/>
  <c r="AK103" i="2"/>
  <c r="BI103" i="2" s="1"/>
  <c r="AL103" i="2"/>
  <c r="BJ103" i="2" s="1"/>
  <c r="AM103" i="2"/>
  <c r="BK103" i="2" s="1"/>
  <c r="AO103" i="2"/>
  <c r="BM103" i="2" s="1"/>
  <c r="AP103" i="2"/>
  <c r="BN103" i="2" s="1"/>
  <c r="AQ103" i="2"/>
  <c r="BO103" i="2" s="1"/>
  <c r="AR103" i="2"/>
  <c r="BP103" i="2" s="1"/>
  <c r="AS103" i="2"/>
  <c r="BQ103" i="2" s="1"/>
  <c r="AT103" i="2"/>
  <c r="BR103" i="2" s="1"/>
  <c r="AU103" i="2"/>
  <c r="BS103" i="2" s="1"/>
  <c r="AV103" i="2"/>
  <c r="BT103" i="2" s="1"/>
  <c r="AW103" i="2"/>
  <c r="BU103" i="2" s="1"/>
  <c r="AX103" i="2"/>
  <c r="BV103" i="2" s="1"/>
  <c r="AY103" i="2"/>
  <c r="BW103" i="2" s="1"/>
  <c r="AZ103" i="2"/>
  <c r="BX103" i="2" s="1"/>
  <c r="AD104" i="2"/>
  <c r="BB104" i="2" s="1"/>
  <c r="AE104" i="2"/>
  <c r="BC104" i="2" s="1"/>
  <c r="AF104" i="2"/>
  <c r="BD104" i="2" s="1"/>
  <c r="AG104" i="2"/>
  <c r="BE104" i="2" s="1"/>
  <c r="AH104" i="2"/>
  <c r="BF104" i="2" s="1"/>
  <c r="AI104" i="2"/>
  <c r="BG104" i="2" s="1"/>
  <c r="AJ104" i="2"/>
  <c r="BH104" i="2" s="1"/>
  <c r="AK104" i="2"/>
  <c r="BI104" i="2" s="1"/>
  <c r="AL104" i="2"/>
  <c r="BJ104" i="2" s="1"/>
  <c r="AM104" i="2"/>
  <c r="BK104" i="2" s="1"/>
  <c r="AO104" i="2"/>
  <c r="BM104" i="2" s="1"/>
  <c r="AP104" i="2"/>
  <c r="BN104" i="2" s="1"/>
  <c r="AQ104" i="2"/>
  <c r="BO104" i="2" s="1"/>
  <c r="AR104" i="2"/>
  <c r="BP104" i="2" s="1"/>
  <c r="AS104" i="2"/>
  <c r="BQ104" i="2" s="1"/>
  <c r="AT104" i="2"/>
  <c r="BR104" i="2" s="1"/>
  <c r="AU104" i="2"/>
  <c r="BS104" i="2" s="1"/>
  <c r="AV104" i="2"/>
  <c r="BT104" i="2" s="1"/>
  <c r="AW104" i="2"/>
  <c r="BU104" i="2" s="1"/>
  <c r="AX104" i="2"/>
  <c r="BV104" i="2" s="1"/>
  <c r="AY104" i="2"/>
  <c r="BW104" i="2" s="1"/>
  <c r="AZ104" i="2"/>
  <c r="BX104" i="2" s="1"/>
  <c r="AD105" i="2"/>
  <c r="BB105" i="2" s="1"/>
  <c r="AE105" i="2"/>
  <c r="BC105" i="2" s="1"/>
  <c r="AF105" i="2"/>
  <c r="BD105" i="2" s="1"/>
  <c r="AG105" i="2"/>
  <c r="BE105" i="2" s="1"/>
  <c r="AH105" i="2"/>
  <c r="BF105" i="2" s="1"/>
  <c r="AI105" i="2"/>
  <c r="BG105" i="2" s="1"/>
  <c r="AJ105" i="2"/>
  <c r="BH105" i="2" s="1"/>
  <c r="AK105" i="2"/>
  <c r="BI105" i="2" s="1"/>
  <c r="AL105" i="2"/>
  <c r="BJ105" i="2" s="1"/>
  <c r="AM105" i="2"/>
  <c r="BK105" i="2" s="1"/>
  <c r="AO105" i="2"/>
  <c r="BM105" i="2" s="1"/>
  <c r="AP105" i="2"/>
  <c r="BN105" i="2" s="1"/>
  <c r="AQ105" i="2"/>
  <c r="BO105" i="2" s="1"/>
  <c r="AR105" i="2"/>
  <c r="BP105" i="2" s="1"/>
  <c r="AS105" i="2"/>
  <c r="BQ105" i="2" s="1"/>
  <c r="AT105" i="2"/>
  <c r="BR105" i="2" s="1"/>
  <c r="AU105" i="2"/>
  <c r="BS105" i="2" s="1"/>
  <c r="AV105" i="2"/>
  <c r="BT105" i="2" s="1"/>
  <c r="AW105" i="2"/>
  <c r="BU105" i="2" s="1"/>
  <c r="AX105" i="2"/>
  <c r="BV105" i="2" s="1"/>
  <c r="AY105" i="2"/>
  <c r="BW105" i="2" s="1"/>
  <c r="AZ105" i="2"/>
  <c r="BX105" i="2" s="1"/>
  <c r="AD106" i="2"/>
  <c r="BB106" i="2" s="1"/>
  <c r="AE106" i="2"/>
  <c r="BC106" i="2" s="1"/>
  <c r="AF106" i="2"/>
  <c r="BD106" i="2" s="1"/>
  <c r="AG106" i="2"/>
  <c r="BE106" i="2" s="1"/>
  <c r="AH106" i="2"/>
  <c r="BF106" i="2" s="1"/>
  <c r="AI106" i="2"/>
  <c r="BG106" i="2" s="1"/>
  <c r="AJ106" i="2"/>
  <c r="BH106" i="2" s="1"/>
  <c r="AK106" i="2"/>
  <c r="BI106" i="2" s="1"/>
  <c r="AL106" i="2"/>
  <c r="BJ106" i="2" s="1"/>
  <c r="AM106" i="2"/>
  <c r="BK106" i="2" s="1"/>
  <c r="AO106" i="2"/>
  <c r="BM106" i="2" s="1"/>
  <c r="AP106" i="2"/>
  <c r="BN106" i="2" s="1"/>
  <c r="AQ106" i="2"/>
  <c r="BO106" i="2" s="1"/>
  <c r="AR106" i="2"/>
  <c r="BP106" i="2" s="1"/>
  <c r="AS106" i="2"/>
  <c r="BQ106" i="2" s="1"/>
  <c r="AT106" i="2"/>
  <c r="BR106" i="2" s="1"/>
  <c r="AU106" i="2"/>
  <c r="BS106" i="2" s="1"/>
  <c r="AV106" i="2"/>
  <c r="BT106" i="2" s="1"/>
  <c r="AW106" i="2"/>
  <c r="BU106" i="2" s="1"/>
  <c r="AX106" i="2"/>
  <c r="BV106" i="2" s="1"/>
  <c r="AY106" i="2"/>
  <c r="BW106" i="2" s="1"/>
  <c r="AZ106" i="2"/>
  <c r="BX106" i="2" s="1"/>
  <c r="AD107" i="2"/>
  <c r="BB107" i="2" s="1"/>
  <c r="AE107" i="2"/>
  <c r="BC107" i="2" s="1"/>
  <c r="AF107" i="2"/>
  <c r="BD107" i="2" s="1"/>
  <c r="AG107" i="2"/>
  <c r="BE107" i="2" s="1"/>
  <c r="AH107" i="2"/>
  <c r="BF107" i="2" s="1"/>
  <c r="AI107" i="2"/>
  <c r="BG107" i="2" s="1"/>
  <c r="AJ107" i="2"/>
  <c r="BH107" i="2" s="1"/>
  <c r="AK107" i="2"/>
  <c r="BI107" i="2" s="1"/>
  <c r="AL107" i="2"/>
  <c r="BJ107" i="2" s="1"/>
  <c r="AM107" i="2"/>
  <c r="BK107" i="2" s="1"/>
  <c r="AO107" i="2"/>
  <c r="BM107" i="2" s="1"/>
  <c r="AP107" i="2"/>
  <c r="BN107" i="2" s="1"/>
  <c r="AQ107" i="2"/>
  <c r="BO107" i="2" s="1"/>
  <c r="AR107" i="2"/>
  <c r="BP107" i="2" s="1"/>
  <c r="AS107" i="2"/>
  <c r="BQ107" i="2" s="1"/>
  <c r="AT107" i="2"/>
  <c r="BR107" i="2" s="1"/>
  <c r="AU107" i="2"/>
  <c r="BS107" i="2" s="1"/>
  <c r="AV107" i="2"/>
  <c r="BT107" i="2" s="1"/>
  <c r="AW107" i="2"/>
  <c r="BU107" i="2" s="1"/>
  <c r="AX107" i="2"/>
  <c r="BV107" i="2" s="1"/>
  <c r="AY107" i="2"/>
  <c r="BW107" i="2" s="1"/>
  <c r="AZ107" i="2"/>
  <c r="BX107" i="2" s="1"/>
  <c r="AD108" i="2"/>
  <c r="AE108" i="2"/>
  <c r="AF108" i="2"/>
  <c r="AG108" i="2"/>
  <c r="AH108" i="2"/>
  <c r="AI108" i="2"/>
  <c r="AJ108" i="2"/>
  <c r="AK108" i="2"/>
  <c r="AL108" i="2"/>
  <c r="AM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AD109" i="2"/>
  <c r="BB109" i="2" s="1"/>
  <c r="AE109" i="2"/>
  <c r="BC109" i="2" s="1"/>
  <c r="AF109" i="2"/>
  <c r="BD109" i="2" s="1"/>
  <c r="AG109" i="2"/>
  <c r="BE109" i="2" s="1"/>
  <c r="AH109" i="2"/>
  <c r="BF109" i="2" s="1"/>
  <c r="AI109" i="2"/>
  <c r="BG109" i="2" s="1"/>
  <c r="AJ109" i="2"/>
  <c r="BH109" i="2" s="1"/>
  <c r="AK109" i="2"/>
  <c r="BI109" i="2" s="1"/>
  <c r="AL109" i="2"/>
  <c r="BJ109" i="2" s="1"/>
  <c r="AM109" i="2"/>
  <c r="BK109" i="2" s="1"/>
  <c r="AO109" i="2"/>
  <c r="BM109" i="2" s="1"/>
  <c r="AP109" i="2"/>
  <c r="BN109" i="2" s="1"/>
  <c r="AQ109" i="2"/>
  <c r="BO109" i="2" s="1"/>
  <c r="AR109" i="2"/>
  <c r="BP109" i="2" s="1"/>
  <c r="AS109" i="2"/>
  <c r="BQ109" i="2" s="1"/>
  <c r="AT109" i="2"/>
  <c r="BR109" i="2" s="1"/>
  <c r="AU109" i="2"/>
  <c r="BS109" i="2" s="1"/>
  <c r="AV109" i="2"/>
  <c r="BT109" i="2" s="1"/>
  <c r="AW109" i="2"/>
  <c r="BU109" i="2" s="1"/>
  <c r="AX109" i="2"/>
  <c r="BV109" i="2" s="1"/>
  <c r="AY109" i="2"/>
  <c r="BW109" i="2" s="1"/>
  <c r="AZ109" i="2"/>
  <c r="BX109" i="2" s="1"/>
  <c r="AD110" i="2"/>
  <c r="BB110" i="2" s="1"/>
  <c r="AE110" i="2"/>
  <c r="BC110" i="2" s="1"/>
  <c r="AF110" i="2"/>
  <c r="BD110" i="2" s="1"/>
  <c r="AG110" i="2"/>
  <c r="BE110" i="2" s="1"/>
  <c r="AH110" i="2"/>
  <c r="BF110" i="2" s="1"/>
  <c r="AI110" i="2"/>
  <c r="BG110" i="2" s="1"/>
  <c r="AJ110" i="2"/>
  <c r="BH110" i="2" s="1"/>
  <c r="AK110" i="2"/>
  <c r="BI110" i="2" s="1"/>
  <c r="AL110" i="2"/>
  <c r="BJ110" i="2" s="1"/>
  <c r="AM110" i="2"/>
  <c r="BK110" i="2" s="1"/>
  <c r="AO110" i="2"/>
  <c r="BM110" i="2" s="1"/>
  <c r="AP110" i="2"/>
  <c r="BN110" i="2" s="1"/>
  <c r="AQ110" i="2"/>
  <c r="BO110" i="2" s="1"/>
  <c r="AR110" i="2"/>
  <c r="BP110" i="2" s="1"/>
  <c r="AS110" i="2"/>
  <c r="BQ110" i="2" s="1"/>
  <c r="AT110" i="2"/>
  <c r="BR110" i="2" s="1"/>
  <c r="AU110" i="2"/>
  <c r="BS110" i="2" s="1"/>
  <c r="AV110" i="2"/>
  <c r="BT110" i="2" s="1"/>
  <c r="AW110" i="2"/>
  <c r="BU110" i="2" s="1"/>
  <c r="AX110" i="2"/>
  <c r="BV110" i="2" s="1"/>
  <c r="AY110" i="2"/>
  <c r="BW110" i="2" s="1"/>
  <c r="AZ110" i="2"/>
  <c r="BX110" i="2" s="1"/>
  <c r="AD111" i="2"/>
  <c r="AE111" i="2"/>
  <c r="AF111" i="2"/>
  <c r="AG111" i="2"/>
  <c r="AH111" i="2"/>
  <c r="AI111" i="2"/>
  <c r="AJ111" i="2"/>
  <c r="AK111" i="2"/>
  <c r="AL111" i="2"/>
  <c r="AM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AD112" i="2"/>
  <c r="BB112" i="2" s="1"/>
  <c r="AE112" i="2"/>
  <c r="BC112" i="2" s="1"/>
  <c r="AF112" i="2"/>
  <c r="BD112" i="2" s="1"/>
  <c r="AG112" i="2"/>
  <c r="BE112" i="2" s="1"/>
  <c r="AH112" i="2"/>
  <c r="BF112" i="2" s="1"/>
  <c r="AI112" i="2"/>
  <c r="BG112" i="2" s="1"/>
  <c r="AJ112" i="2"/>
  <c r="BH112" i="2" s="1"/>
  <c r="AK112" i="2"/>
  <c r="BI112" i="2" s="1"/>
  <c r="AL112" i="2"/>
  <c r="BJ112" i="2" s="1"/>
  <c r="AM112" i="2"/>
  <c r="BK112" i="2" s="1"/>
  <c r="AO112" i="2"/>
  <c r="BM112" i="2" s="1"/>
  <c r="AP112" i="2"/>
  <c r="BN112" i="2" s="1"/>
  <c r="AQ112" i="2"/>
  <c r="BO112" i="2" s="1"/>
  <c r="AR112" i="2"/>
  <c r="BP112" i="2" s="1"/>
  <c r="AS112" i="2"/>
  <c r="BQ112" i="2" s="1"/>
  <c r="AT112" i="2"/>
  <c r="BR112" i="2" s="1"/>
  <c r="AU112" i="2"/>
  <c r="BS112" i="2" s="1"/>
  <c r="AV112" i="2"/>
  <c r="BT112" i="2" s="1"/>
  <c r="AW112" i="2"/>
  <c r="BU112" i="2" s="1"/>
  <c r="AX112" i="2"/>
  <c r="BV112" i="2" s="1"/>
  <c r="AY112" i="2"/>
  <c r="BW112" i="2" s="1"/>
  <c r="AZ112" i="2"/>
  <c r="BX112" i="2" s="1"/>
  <c r="AD113" i="2"/>
  <c r="BB113" i="2" s="1"/>
  <c r="AE113" i="2"/>
  <c r="BC113" i="2" s="1"/>
  <c r="AF113" i="2"/>
  <c r="BD113" i="2" s="1"/>
  <c r="AG113" i="2"/>
  <c r="BE113" i="2" s="1"/>
  <c r="AH113" i="2"/>
  <c r="BF113" i="2" s="1"/>
  <c r="AI113" i="2"/>
  <c r="BG113" i="2" s="1"/>
  <c r="AJ113" i="2"/>
  <c r="BH113" i="2" s="1"/>
  <c r="AK113" i="2"/>
  <c r="BI113" i="2" s="1"/>
  <c r="AL113" i="2"/>
  <c r="BJ113" i="2" s="1"/>
  <c r="AM113" i="2"/>
  <c r="BK113" i="2" s="1"/>
  <c r="AO113" i="2"/>
  <c r="BM113" i="2" s="1"/>
  <c r="AP113" i="2"/>
  <c r="BN113" i="2" s="1"/>
  <c r="AQ113" i="2"/>
  <c r="BO113" i="2" s="1"/>
  <c r="AR113" i="2"/>
  <c r="BP113" i="2" s="1"/>
  <c r="AS113" i="2"/>
  <c r="BQ113" i="2" s="1"/>
  <c r="AT113" i="2"/>
  <c r="BR113" i="2" s="1"/>
  <c r="AU113" i="2"/>
  <c r="BS113" i="2" s="1"/>
  <c r="AV113" i="2"/>
  <c r="BT113" i="2" s="1"/>
  <c r="AW113" i="2"/>
  <c r="BU113" i="2" s="1"/>
  <c r="AX113" i="2"/>
  <c r="BV113" i="2" s="1"/>
  <c r="AY113" i="2"/>
  <c r="BW113" i="2" s="1"/>
  <c r="AZ113" i="2"/>
  <c r="BX113" i="2" s="1"/>
  <c r="AD114" i="2"/>
  <c r="AE114" i="2"/>
  <c r="AF114" i="2"/>
  <c r="AG114" i="2"/>
  <c r="AH114" i="2"/>
  <c r="AI114" i="2"/>
  <c r="AJ114" i="2"/>
  <c r="AK114" i="2"/>
  <c r="AL114" i="2"/>
  <c r="AM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AD115" i="2"/>
  <c r="BB115" i="2" s="1"/>
  <c r="AE115" i="2"/>
  <c r="BC115" i="2" s="1"/>
  <c r="AF115" i="2"/>
  <c r="BD115" i="2" s="1"/>
  <c r="AG115" i="2"/>
  <c r="BE115" i="2" s="1"/>
  <c r="AH115" i="2"/>
  <c r="BF115" i="2" s="1"/>
  <c r="AI115" i="2"/>
  <c r="BG115" i="2" s="1"/>
  <c r="AJ115" i="2"/>
  <c r="BH115" i="2" s="1"/>
  <c r="AK115" i="2"/>
  <c r="BI115" i="2" s="1"/>
  <c r="AL115" i="2"/>
  <c r="BJ115" i="2" s="1"/>
  <c r="AM115" i="2"/>
  <c r="BK115" i="2" s="1"/>
  <c r="AO115" i="2"/>
  <c r="BM115" i="2" s="1"/>
  <c r="AP115" i="2"/>
  <c r="BN115" i="2" s="1"/>
  <c r="AQ115" i="2"/>
  <c r="BO115" i="2" s="1"/>
  <c r="AR115" i="2"/>
  <c r="BP115" i="2" s="1"/>
  <c r="AS115" i="2"/>
  <c r="BQ115" i="2" s="1"/>
  <c r="AT115" i="2"/>
  <c r="BR115" i="2" s="1"/>
  <c r="AU115" i="2"/>
  <c r="BS115" i="2" s="1"/>
  <c r="AV115" i="2"/>
  <c r="BT115" i="2" s="1"/>
  <c r="AW115" i="2"/>
  <c r="BU115" i="2" s="1"/>
  <c r="AX115" i="2"/>
  <c r="BV115" i="2" s="1"/>
  <c r="AY115" i="2"/>
  <c r="BW115" i="2" s="1"/>
  <c r="AZ115" i="2"/>
  <c r="BX115" i="2" s="1"/>
  <c r="AD116" i="2"/>
  <c r="BB116" i="2" s="1"/>
  <c r="AE116" i="2"/>
  <c r="BC116" i="2" s="1"/>
  <c r="AF116" i="2"/>
  <c r="BD116" i="2" s="1"/>
  <c r="AG116" i="2"/>
  <c r="BE116" i="2" s="1"/>
  <c r="AH116" i="2"/>
  <c r="BF116" i="2" s="1"/>
  <c r="AI116" i="2"/>
  <c r="BG116" i="2" s="1"/>
  <c r="AJ116" i="2"/>
  <c r="BH116" i="2" s="1"/>
  <c r="AK116" i="2"/>
  <c r="BI116" i="2" s="1"/>
  <c r="AL116" i="2"/>
  <c r="BJ116" i="2" s="1"/>
  <c r="AM116" i="2"/>
  <c r="BK116" i="2" s="1"/>
  <c r="AO116" i="2"/>
  <c r="BM116" i="2" s="1"/>
  <c r="AP116" i="2"/>
  <c r="BN116" i="2" s="1"/>
  <c r="AQ116" i="2"/>
  <c r="BO116" i="2" s="1"/>
  <c r="AR116" i="2"/>
  <c r="BP116" i="2" s="1"/>
  <c r="AS116" i="2"/>
  <c r="BQ116" i="2" s="1"/>
  <c r="AT116" i="2"/>
  <c r="BR116" i="2" s="1"/>
  <c r="AU116" i="2"/>
  <c r="BS116" i="2" s="1"/>
  <c r="AV116" i="2"/>
  <c r="BT116" i="2" s="1"/>
  <c r="AW116" i="2"/>
  <c r="BU116" i="2" s="1"/>
  <c r="AX116" i="2"/>
  <c r="BV116" i="2" s="1"/>
  <c r="AY116" i="2"/>
  <c r="BW116" i="2" s="1"/>
  <c r="AZ116" i="2"/>
  <c r="BX116" i="2" s="1"/>
  <c r="CK147" i="2" l="1"/>
  <c r="CD150" i="2"/>
  <c r="BZ156" i="2"/>
  <c r="CT71" i="2"/>
  <c r="CU156" i="2"/>
  <c r="CO153" i="2"/>
  <c r="CI156" i="2"/>
  <c r="CH71" i="2"/>
  <c r="CZ147" i="2"/>
  <c r="CY150" i="2"/>
  <c r="CV156" i="2"/>
  <c r="CT150" i="2"/>
  <c r="CO77" i="2"/>
  <c r="CM150" i="2"/>
  <c r="CA150" i="2"/>
  <c r="CN71" i="2"/>
  <c r="CO71" i="2"/>
  <c r="CB71" i="2"/>
  <c r="CM77" i="2"/>
  <c r="CQ77" i="2"/>
  <c r="BZ77" i="2"/>
  <c r="CY77" i="2"/>
  <c r="CU77" i="2"/>
  <c r="CZ77" i="2"/>
  <c r="CI77" i="2"/>
  <c r="CV77" i="2"/>
  <c r="CZ150" i="2"/>
  <c r="CX150" i="2"/>
  <c r="CK150" i="2"/>
  <c r="CW150" i="2"/>
  <c r="CB147" i="2"/>
  <c r="CO147" i="2"/>
  <c r="CN147" i="2"/>
  <c r="CF147" i="2"/>
  <c r="CS147" i="2"/>
  <c r="CX147" i="2"/>
  <c r="CT153" i="2"/>
  <c r="CS153" i="2"/>
  <c r="CY153" i="2"/>
  <c r="CD156" i="2"/>
  <c r="CP156" i="2"/>
  <c r="CZ71" i="2"/>
  <c r="CW71" i="2"/>
  <c r="CX71" i="2"/>
  <c r="CX77" i="2"/>
  <c r="CK77" i="2"/>
  <c r="CN77" i="2"/>
  <c r="CB150" i="2"/>
  <c r="CH153" i="2"/>
  <c r="CA77" i="2"/>
  <c r="CO150" i="2"/>
  <c r="CY156" i="2"/>
  <c r="CP150" i="2"/>
  <c r="CU153" i="2"/>
  <c r="CT156" i="2"/>
  <c r="CC150" i="2"/>
  <c r="CP71" i="2"/>
  <c r="CX156" i="2"/>
  <c r="CT147" i="2"/>
  <c r="BZ153" i="2"/>
  <c r="CG147" i="2"/>
  <c r="CQ153" i="2"/>
  <c r="CF156" i="2"/>
  <c r="BU114" i="2"/>
  <c r="CJ114" i="2" s="1"/>
  <c r="BO114" i="2"/>
  <c r="BJ114" i="2"/>
  <c r="BH114" i="2"/>
  <c r="BD114" i="2"/>
  <c r="BW111" i="2"/>
  <c r="BS111" i="2"/>
  <c r="BO111" i="2"/>
  <c r="BM111" i="2"/>
  <c r="BM180" i="2" s="1"/>
  <c r="BH111" i="2"/>
  <c r="BD111" i="2"/>
  <c r="BB111" i="2"/>
  <c r="BU108" i="2"/>
  <c r="BS108" i="2"/>
  <c r="BO108" i="2"/>
  <c r="BJ108" i="2"/>
  <c r="BD108" i="2"/>
  <c r="CN108" i="2" s="1"/>
  <c r="BX114" i="2"/>
  <c r="BV114" i="2"/>
  <c r="BT114" i="2"/>
  <c r="BR114" i="2"/>
  <c r="BP114" i="2"/>
  <c r="BN114" i="2"/>
  <c r="BK114" i="2"/>
  <c r="BI114" i="2"/>
  <c r="BI180" i="2" s="1"/>
  <c r="BG114" i="2"/>
  <c r="BE114" i="2"/>
  <c r="BC114" i="2"/>
  <c r="BX111" i="2"/>
  <c r="BV111" i="2"/>
  <c r="BT111" i="2"/>
  <c r="BR111" i="2"/>
  <c r="BP111" i="2"/>
  <c r="CG111" i="2" s="1"/>
  <c r="BN111" i="2"/>
  <c r="BK111" i="2"/>
  <c r="BI111" i="2"/>
  <c r="BG111" i="2"/>
  <c r="BE111" i="2"/>
  <c r="BC111" i="2"/>
  <c r="BX108" i="2"/>
  <c r="BV108" i="2"/>
  <c r="BV181" i="2" s="1"/>
  <c r="BT108" i="2"/>
  <c r="BR108" i="2"/>
  <c r="BP108" i="2"/>
  <c r="BN108" i="2"/>
  <c r="BK108" i="2"/>
  <c r="BI108" i="2"/>
  <c r="BG108" i="2"/>
  <c r="BE108" i="2"/>
  <c r="BE180" i="2" s="1"/>
  <c r="BC108" i="2"/>
  <c r="BQ38" i="2"/>
  <c r="BO38" i="2"/>
  <c r="BM38" i="2"/>
  <c r="BJ38" i="2"/>
  <c r="BH38" i="2"/>
  <c r="BF38" i="2"/>
  <c r="BD38" i="2"/>
  <c r="CA38" i="2" s="1"/>
  <c r="BX144" i="2"/>
  <c r="BV144" i="2"/>
  <c r="BT144" i="2"/>
  <c r="BR144" i="2"/>
  <c r="BP144" i="2"/>
  <c r="BN144" i="2"/>
  <c r="BK144" i="2"/>
  <c r="BI144" i="2"/>
  <c r="BG144" i="2"/>
  <c r="BE144" i="2"/>
  <c r="BC144" i="2"/>
  <c r="BX132" i="2"/>
  <c r="BV132" i="2"/>
  <c r="BT132" i="2"/>
  <c r="BR132" i="2"/>
  <c r="BP132" i="2"/>
  <c r="CG132" i="2" s="1"/>
  <c r="BN132" i="2"/>
  <c r="BK132" i="2"/>
  <c r="BI132" i="2"/>
  <c r="BG132" i="2"/>
  <c r="BE132" i="2"/>
  <c r="BC132" i="2"/>
  <c r="BX129" i="2"/>
  <c r="BV129" i="2"/>
  <c r="CJ129" i="2" s="1"/>
  <c r="BT129" i="2"/>
  <c r="BR129" i="2"/>
  <c r="BP129" i="2"/>
  <c r="BN129" i="2"/>
  <c r="BK129" i="2"/>
  <c r="BI129" i="2"/>
  <c r="BG129" i="2"/>
  <c r="BE129" i="2"/>
  <c r="CN129" i="2" s="1"/>
  <c r="BC129" i="2"/>
  <c r="BW114" i="2"/>
  <c r="BS114" i="2"/>
  <c r="BQ114" i="2"/>
  <c r="BM114" i="2"/>
  <c r="BF114" i="2"/>
  <c r="BB114" i="2"/>
  <c r="BU111" i="2"/>
  <c r="CJ111" i="2" s="1"/>
  <c r="BQ111" i="2"/>
  <c r="BJ111" i="2"/>
  <c r="BF111" i="2"/>
  <c r="BW108" i="2"/>
  <c r="BQ108" i="2"/>
  <c r="BM108" i="2"/>
  <c r="BH108" i="2"/>
  <c r="BF108" i="2"/>
  <c r="CO108" i="2" s="1"/>
  <c r="BB108" i="2"/>
  <c r="BQ35" i="2"/>
  <c r="BO35" i="2"/>
  <c r="BM35" i="2"/>
  <c r="BJ35" i="2"/>
  <c r="BH35" i="2"/>
  <c r="BF35" i="2"/>
  <c r="BD35" i="2"/>
  <c r="CM35" i="2" s="1"/>
  <c r="BB35" i="2"/>
  <c r="BX59" i="2"/>
  <c r="BV59" i="2"/>
  <c r="BT59" i="2"/>
  <c r="BR59" i="2"/>
  <c r="BW56" i="2"/>
  <c r="BU56" i="2"/>
  <c r="BS56" i="2"/>
  <c r="CI56" i="2" s="1"/>
  <c r="BW50" i="2"/>
  <c r="BU50" i="2"/>
  <c r="BS50" i="2"/>
  <c r="BW44" i="2"/>
  <c r="BU44" i="2"/>
  <c r="BS44" i="2"/>
  <c r="BP38" i="2"/>
  <c r="BN38" i="2"/>
  <c r="CF38" i="2" s="1"/>
  <c r="BK38" i="2"/>
  <c r="BI38" i="2"/>
  <c r="BG38" i="2"/>
  <c r="BE38" i="2"/>
  <c r="BC38" i="2"/>
  <c r="BW38" i="2"/>
  <c r="BU38" i="2"/>
  <c r="BS38" i="2"/>
  <c r="CV38" i="2" s="1"/>
  <c r="BX35" i="2"/>
  <c r="BV35" i="2"/>
  <c r="BT35" i="2"/>
  <c r="BR35" i="2"/>
  <c r="BQ59" i="2"/>
  <c r="BO59" i="2"/>
  <c r="BM59" i="2"/>
  <c r="BJ59" i="2"/>
  <c r="CP59" i="2" s="1"/>
  <c r="BH59" i="2"/>
  <c r="BF59" i="2"/>
  <c r="BD59" i="2"/>
  <c r="BB59" i="2"/>
  <c r="BP56" i="2"/>
  <c r="BN56" i="2"/>
  <c r="BK56" i="2"/>
  <c r="BI56" i="2"/>
  <c r="CO56" i="2" s="1"/>
  <c r="BG56" i="2"/>
  <c r="BE56" i="2"/>
  <c r="BC56" i="2"/>
  <c r="BP50" i="2"/>
  <c r="BN50" i="2"/>
  <c r="BK50" i="2"/>
  <c r="BI50" i="2"/>
  <c r="BG50" i="2"/>
  <c r="CB50" i="2" s="1"/>
  <c r="BE50" i="2"/>
  <c r="BC50" i="2"/>
  <c r="BP44" i="2"/>
  <c r="BN44" i="2"/>
  <c r="BK44" i="2"/>
  <c r="BI44" i="2"/>
  <c r="BG44" i="2"/>
  <c r="BE44" i="2"/>
  <c r="CM44" i="2" s="1"/>
  <c r="BC44" i="2"/>
  <c r="BW144" i="2"/>
  <c r="BU144" i="2"/>
  <c r="BS144" i="2"/>
  <c r="BQ144" i="2"/>
  <c r="BO144" i="2"/>
  <c r="BJ144" i="2"/>
  <c r="BH144" i="2"/>
  <c r="CP144" i="2" s="1"/>
  <c r="BF144" i="2"/>
  <c r="BD144" i="2"/>
  <c r="BW132" i="2"/>
  <c r="BU132" i="2"/>
  <c r="BS132" i="2"/>
  <c r="BQ132" i="2"/>
  <c r="BO132" i="2"/>
  <c r="BM132" i="2"/>
  <c r="CF132" i="2" s="1"/>
  <c r="BJ132" i="2"/>
  <c r="BH132" i="2"/>
  <c r="BF132" i="2"/>
  <c r="BD132" i="2"/>
  <c r="BB132" i="2"/>
  <c r="BW129" i="2"/>
  <c r="BU129" i="2"/>
  <c r="BS129" i="2"/>
  <c r="CI129" i="2" s="1"/>
  <c r="BQ129" i="2"/>
  <c r="BO129" i="2"/>
  <c r="BM129" i="2"/>
  <c r="BJ129" i="2"/>
  <c r="BH129" i="2"/>
  <c r="BF129" i="2"/>
  <c r="BD129" i="2"/>
  <c r="BB129" i="2"/>
  <c r="BB180" i="2" s="1"/>
  <c r="BW135" i="2"/>
  <c r="BU135" i="2"/>
  <c r="BS135" i="2"/>
  <c r="BQ135" i="2"/>
  <c r="BO135" i="2"/>
  <c r="BM135" i="2"/>
  <c r="BJ135" i="2"/>
  <c r="BH135" i="2"/>
  <c r="CC135" i="2" s="1"/>
  <c r="BF135" i="2"/>
  <c r="BD135" i="2"/>
  <c r="BB135" i="2"/>
  <c r="BX135" i="2"/>
  <c r="BV135" i="2"/>
  <c r="BT135" i="2"/>
  <c r="BR135" i="2"/>
  <c r="BP135" i="2"/>
  <c r="CY135" i="2" s="1"/>
  <c r="BN135" i="2"/>
  <c r="BK135" i="2"/>
  <c r="BI135" i="2"/>
  <c r="BG135" i="2"/>
  <c r="BE135" i="2"/>
  <c r="BC135" i="2"/>
  <c r="BX183" i="2"/>
  <c r="BX182" i="2"/>
  <c r="BV183" i="2"/>
  <c r="BV182" i="2"/>
  <c r="BT183" i="2"/>
  <c r="BT182" i="2"/>
  <c r="BR183" i="2"/>
  <c r="BR182" i="2"/>
  <c r="BP183" i="2"/>
  <c r="BP182" i="2"/>
  <c r="BN183" i="2"/>
  <c r="BN182" i="2"/>
  <c r="BK183" i="2"/>
  <c r="BK182" i="2"/>
  <c r="BI183" i="2"/>
  <c r="BI182" i="2"/>
  <c r="BG183" i="2"/>
  <c r="BG182" i="2"/>
  <c r="BE183" i="2"/>
  <c r="BE182" i="2"/>
  <c r="BC183" i="2"/>
  <c r="BC182" i="2"/>
  <c r="BX138" i="2"/>
  <c r="BV138" i="2"/>
  <c r="BT138" i="2"/>
  <c r="BR138" i="2"/>
  <c r="BR181" i="2" s="1"/>
  <c r="BP138" i="2"/>
  <c r="BN138" i="2"/>
  <c r="BK138" i="2"/>
  <c r="BI138" i="2"/>
  <c r="BG138" i="2"/>
  <c r="BE138" i="2"/>
  <c r="BC138" i="2"/>
  <c r="BW182" i="2"/>
  <c r="BW183" i="2"/>
  <c r="BU182" i="2"/>
  <c r="BU183" i="2"/>
  <c r="BS182" i="2"/>
  <c r="BS183" i="2"/>
  <c r="BQ182" i="2"/>
  <c r="BQ183" i="2"/>
  <c r="BO182" i="2"/>
  <c r="BO183" i="2"/>
  <c r="BM182" i="2"/>
  <c r="BM183" i="2"/>
  <c r="BJ182" i="2"/>
  <c r="BJ183" i="2"/>
  <c r="BH182" i="2"/>
  <c r="BH183" i="2"/>
  <c r="BF182" i="2"/>
  <c r="BF183" i="2"/>
  <c r="BD182" i="2"/>
  <c r="BD183" i="2"/>
  <c r="BB182" i="2"/>
  <c r="BB183" i="2"/>
  <c r="BW138" i="2"/>
  <c r="BU138" i="2"/>
  <c r="BS138" i="2"/>
  <c r="CI138" i="2" s="1"/>
  <c r="BQ138" i="2"/>
  <c r="BO138" i="2"/>
  <c r="BO180" i="2" s="1"/>
  <c r="BM138" i="2"/>
  <c r="BJ138" i="2"/>
  <c r="BJ181" i="2" s="1"/>
  <c r="BH138" i="2"/>
  <c r="BF138" i="2"/>
  <c r="BD138" i="2"/>
  <c r="BB138" i="2"/>
  <c r="BZ138" i="2" s="1"/>
  <c r="BN181" i="2"/>
  <c r="BN180" i="2"/>
  <c r="BX178" i="2"/>
  <c r="BX179" i="2"/>
  <c r="BV178" i="2"/>
  <c r="BV179" i="2"/>
  <c r="BT178" i="2"/>
  <c r="BT179" i="2"/>
  <c r="BR178" i="2"/>
  <c r="BR179" i="2"/>
  <c r="BP178" i="2"/>
  <c r="BP179" i="2"/>
  <c r="BN178" i="2"/>
  <c r="BN179" i="2"/>
  <c r="BK179" i="2"/>
  <c r="BK178" i="2"/>
  <c r="BI179" i="2"/>
  <c r="BI178" i="2"/>
  <c r="BG179" i="2"/>
  <c r="BG178" i="2"/>
  <c r="BE179" i="2"/>
  <c r="BE178" i="2"/>
  <c r="BC179" i="2"/>
  <c r="BC178" i="2"/>
  <c r="BO181" i="2"/>
  <c r="BJ180" i="2"/>
  <c r="BW178" i="2"/>
  <c r="BW179" i="2"/>
  <c r="BU178" i="2"/>
  <c r="BU179" i="2"/>
  <c r="BS178" i="2"/>
  <c r="BS179" i="2"/>
  <c r="BQ178" i="2"/>
  <c r="BQ179" i="2"/>
  <c r="BO178" i="2"/>
  <c r="BO179" i="2"/>
  <c r="BM178" i="2"/>
  <c r="BM179" i="2"/>
  <c r="BJ178" i="2"/>
  <c r="BJ179" i="2"/>
  <c r="BH178" i="2"/>
  <c r="BH179" i="2"/>
  <c r="BF178" i="2"/>
  <c r="BF179" i="2"/>
  <c r="BD178" i="2"/>
  <c r="BD179" i="2"/>
  <c r="BB179" i="2"/>
  <c r="BB178" i="2"/>
  <c r="CK106" i="2"/>
  <c r="CD106" i="2"/>
  <c r="CK105" i="2"/>
  <c r="CD105" i="2"/>
  <c r="CK104" i="2"/>
  <c r="CD104" i="2"/>
  <c r="CK103" i="2"/>
  <c r="CD103" i="2"/>
  <c r="CK102" i="2"/>
  <c r="CD102" i="2"/>
  <c r="CK101" i="2"/>
  <c r="CD101" i="2"/>
  <c r="CK100" i="2"/>
  <c r="CD100" i="2"/>
  <c r="CK99" i="2"/>
  <c r="CD99" i="2"/>
  <c r="CK98" i="2"/>
  <c r="CD98" i="2"/>
  <c r="CK97" i="2"/>
  <c r="CD97" i="2"/>
  <c r="CK96" i="2"/>
  <c r="CD96" i="2"/>
  <c r="CK95" i="2"/>
  <c r="CD95" i="2"/>
  <c r="CK94" i="2"/>
  <c r="CD94" i="2"/>
  <c r="CK93" i="2"/>
  <c r="CD93" i="2"/>
  <c r="CK92" i="2"/>
  <c r="CD92" i="2"/>
  <c r="CK63" i="2"/>
  <c r="CK61" i="2"/>
  <c r="CD63" i="2"/>
  <c r="CD61" i="2"/>
  <c r="CK144" i="2"/>
  <c r="CD144" i="2"/>
  <c r="CK143" i="2"/>
  <c r="CD143" i="2"/>
  <c r="CW106" i="2"/>
  <c r="CJ106" i="2"/>
  <c r="CU106" i="2"/>
  <c r="CH106" i="2"/>
  <c r="CG106" i="2"/>
  <c r="CY106" i="2"/>
  <c r="CT106" i="2"/>
  <c r="CS106" i="2"/>
  <c r="CF106" i="2"/>
  <c r="CX106" i="2"/>
  <c r="CP106" i="2"/>
  <c r="CC106" i="2"/>
  <c r="CI105" i="2"/>
  <c r="CV105" i="2"/>
  <c r="CZ105" i="2"/>
  <c r="CU105" i="2"/>
  <c r="CH105" i="2"/>
  <c r="CG105" i="2"/>
  <c r="CY105" i="2"/>
  <c r="CT105" i="2"/>
  <c r="CS105" i="2"/>
  <c r="CF105" i="2"/>
  <c r="CX105" i="2"/>
  <c r="CP105" i="2"/>
  <c r="CC105" i="2"/>
  <c r="CI104" i="2"/>
  <c r="CV104" i="2"/>
  <c r="CZ104" i="2"/>
  <c r="CB104" i="2"/>
  <c r="CO104" i="2"/>
  <c r="CN104" i="2"/>
  <c r="CA104" i="2"/>
  <c r="BZ104" i="2"/>
  <c r="CM104" i="2"/>
  <c r="CQ104" i="2"/>
  <c r="CW103" i="2"/>
  <c r="CJ103" i="2"/>
  <c r="CU103" i="2"/>
  <c r="CH103" i="2"/>
  <c r="CG103" i="2"/>
  <c r="CY103" i="2"/>
  <c r="CT103" i="2"/>
  <c r="CS103" i="2"/>
  <c r="CF103" i="2"/>
  <c r="CX103" i="2"/>
  <c r="CP103" i="2"/>
  <c r="CC103" i="2"/>
  <c r="CI102" i="2"/>
  <c r="CV102" i="2"/>
  <c r="CZ102" i="2"/>
  <c r="CB102" i="2"/>
  <c r="CO102" i="2"/>
  <c r="CN102" i="2"/>
  <c r="CA102" i="2"/>
  <c r="BZ102" i="2"/>
  <c r="CM102" i="2"/>
  <c r="CQ102" i="2"/>
  <c r="CW101" i="2"/>
  <c r="CJ101" i="2"/>
  <c r="CB101" i="2"/>
  <c r="CO101" i="2"/>
  <c r="CA101" i="2"/>
  <c r="CN101" i="2"/>
  <c r="BZ101" i="2"/>
  <c r="CM101" i="2"/>
  <c r="CQ101" i="2"/>
  <c r="CJ100" i="2"/>
  <c r="CW100" i="2"/>
  <c r="CH100" i="2"/>
  <c r="CU100" i="2"/>
  <c r="CT100" i="2"/>
  <c r="CG100" i="2"/>
  <c r="CY100" i="2"/>
  <c r="CF100" i="2"/>
  <c r="CX100" i="2"/>
  <c r="CS100" i="2"/>
  <c r="CC100" i="2"/>
  <c r="CP100" i="2"/>
  <c r="CV99" i="2"/>
  <c r="CZ99" i="2"/>
  <c r="CI99" i="2"/>
  <c r="CH99" i="2"/>
  <c r="CU99" i="2"/>
  <c r="CT99" i="2"/>
  <c r="CG99" i="2"/>
  <c r="CY99" i="2"/>
  <c r="CF99" i="2"/>
  <c r="CX99" i="2"/>
  <c r="CS99" i="2"/>
  <c r="CC99" i="2"/>
  <c r="CP99" i="2"/>
  <c r="CI98" i="2"/>
  <c r="CV98" i="2"/>
  <c r="CZ98" i="2"/>
  <c r="CI97" i="2"/>
  <c r="CV97" i="2"/>
  <c r="CZ97" i="2"/>
  <c r="CB97" i="2"/>
  <c r="CO97" i="2"/>
  <c r="CN97" i="2"/>
  <c r="CA97" i="2"/>
  <c r="BZ97" i="2"/>
  <c r="CM97" i="2"/>
  <c r="CQ97" i="2"/>
  <c r="CI96" i="2"/>
  <c r="CV96" i="2"/>
  <c r="CZ96" i="2"/>
  <c r="CU96" i="2"/>
  <c r="CH96" i="2"/>
  <c r="CG96" i="2"/>
  <c r="CY96" i="2"/>
  <c r="CT96" i="2"/>
  <c r="CS96" i="2"/>
  <c r="CF96" i="2"/>
  <c r="CX96" i="2"/>
  <c r="CP96" i="2"/>
  <c r="CC96" i="2"/>
  <c r="CB96" i="2"/>
  <c r="CO96" i="2"/>
  <c r="CN96" i="2"/>
  <c r="CA96" i="2"/>
  <c r="BZ96" i="2"/>
  <c r="CM96" i="2"/>
  <c r="CQ96" i="2"/>
  <c r="CJ95" i="2"/>
  <c r="CW95" i="2"/>
  <c r="CH95" i="2"/>
  <c r="CU95" i="2"/>
  <c r="CG95" i="2"/>
  <c r="CT95" i="2"/>
  <c r="CY95" i="2"/>
  <c r="CF95" i="2"/>
  <c r="CS95" i="2"/>
  <c r="CX95" i="2"/>
  <c r="CC95" i="2"/>
  <c r="CP95" i="2"/>
  <c r="CB95" i="2"/>
  <c r="CO95" i="2"/>
  <c r="CA95" i="2"/>
  <c r="CN95" i="2"/>
  <c r="BZ95" i="2"/>
  <c r="CQ95" i="2"/>
  <c r="CM95" i="2"/>
  <c r="CW94" i="2"/>
  <c r="CJ94" i="2"/>
  <c r="CU94" i="2"/>
  <c r="CH94" i="2"/>
  <c r="CG94" i="2"/>
  <c r="CT94" i="2"/>
  <c r="CY94" i="2"/>
  <c r="CS94" i="2"/>
  <c r="CF94" i="2"/>
  <c r="CX94" i="2"/>
  <c r="CP94" i="2"/>
  <c r="CC94" i="2"/>
  <c r="CI93" i="2"/>
  <c r="CV93" i="2"/>
  <c r="CZ93" i="2"/>
  <c r="CI92" i="2"/>
  <c r="CV92" i="2"/>
  <c r="CZ92" i="2"/>
  <c r="CA92" i="2"/>
  <c r="CN92" i="2"/>
  <c r="CI63" i="2"/>
  <c r="CV63" i="2"/>
  <c r="CZ63" i="2"/>
  <c r="CI61" i="2"/>
  <c r="CV61" i="2"/>
  <c r="CZ61" i="2"/>
  <c r="CU63" i="2"/>
  <c r="CH63" i="2"/>
  <c r="CB63" i="2"/>
  <c r="CO63" i="2"/>
  <c r="BZ63" i="2"/>
  <c r="CM63" i="2"/>
  <c r="CQ63" i="2"/>
  <c r="CU61" i="2"/>
  <c r="CH61" i="2"/>
  <c r="CG61" i="2"/>
  <c r="CY61" i="2"/>
  <c r="CT61" i="2"/>
  <c r="CS61" i="2"/>
  <c r="CF61" i="2"/>
  <c r="CX61" i="2"/>
  <c r="CP61" i="2"/>
  <c r="CC61" i="2"/>
  <c r="CN61" i="2"/>
  <c r="CA61" i="2"/>
  <c r="CI144" i="2"/>
  <c r="CH144" i="2"/>
  <c r="CG144" i="2"/>
  <c r="CT144" i="2"/>
  <c r="CS144" i="2"/>
  <c r="CF144" i="2"/>
  <c r="CX144" i="2"/>
  <c r="CN144" i="2"/>
  <c r="CA144" i="2"/>
  <c r="CP143" i="2"/>
  <c r="CC143" i="2"/>
  <c r="CB143" i="2"/>
  <c r="CO143" i="2"/>
  <c r="CN143" i="2"/>
  <c r="CA143" i="2"/>
  <c r="BZ143" i="2"/>
  <c r="CM143" i="2"/>
  <c r="CQ143" i="2"/>
  <c r="CI106" i="2"/>
  <c r="CV106" i="2"/>
  <c r="CZ106" i="2"/>
  <c r="CB106" i="2"/>
  <c r="CO106" i="2"/>
  <c r="CN106" i="2"/>
  <c r="CA106" i="2"/>
  <c r="BZ106" i="2"/>
  <c r="CM106" i="2"/>
  <c r="CQ106" i="2"/>
  <c r="CW105" i="2"/>
  <c r="CJ105" i="2"/>
  <c r="CB105" i="2"/>
  <c r="CO105" i="2"/>
  <c r="CN105" i="2"/>
  <c r="CA105" i="2"/>
  <c r="BZ105" i="2"/>
  <c r="CM105" i="2"/>
  <c r="CQ105" i="2"/>
  <c r="CW104" i="2"/>
  <c r="CJ104" i="2"/>
  <c r="CU104" i="2"/>
  <c r="CH104" i="2"/>
  <c r="CG104" i="2"/>
  <c r="CY104" i="2"/>
  <c r="CT104" i="2"/>
  <c r="CS104" i="2"/>
  <c r="CF104" i="2"/>
  <c r="CX104" i="2"/>
  <c r="CP104" i="2"/>
  <c r="CC104" i="2"/>
  <c r="CI103" i="2"/>
  <c r="CV103" i="2"/>
  <c r="CZ103" i="2"/>
  <c r="CB103" i="2"/>
  <c r="CO103" i="2"/>
  <c r="CN103" i="2"/>
  <c r="CA103" i="2"/>
  <c r="BZ103" i="2"/>
  <c r="CM103" i="2"/>
  <c r="CQ103" i="2"/>
  <c r="CW102" i="2"/>
  <c r="CJ102" i="2"/>
  <c r="CU102" i="2"/>
  <c r="CH102" i="2"/>
  <c r="CG102" i="2"/>
  <c r="CY102" i="2"/>
  <c r="CT102" i="2"/>
  <c r="CS102" i="2"/>
  <c r="CF102" i="2"/>
  <c r="CX102" i="2"/>
  <c r="CP102" i="2"/>
  <c r="CC102" i="2"/>
  <c r="CI101" i="2"/>
  <c r="CV101" i="2"/>
  <c r="CZ101" i="2"/>
  <c r="CH101" i="2"/>
  <c r="CU101" i="2"/>
  <c r="CG101" i="2"/>
  <c r="CY101" i="2"/>
  <c r="CT101" i="2"/>
  <c r="CF101" i="2"/>
  <c r="CS101" i="2"/>
  <c r="CX101" i="2"/>
  <c r="CC101" i="2"/>
  <c r="CP101" i="2"/>
  <c r="CV100" i="2"/>
  <c r="CZ100" i="2"/>
  <c r="CI100" i="2"/>
  <c r="CO100" i="2"/>
  <c r="CB100" i="2"/>
  <c r="CA100" i="2"/>
  <c r="CN100" i="2"/>
  <c r="CM100" i="2"/>
  <c r="CQ100" i="2"/>
  <c r="BZ100" i="2"/>
  <c r="CJ99" i="2"/>
  <c r="CW99" i="2"/>
  <c r="CO99" i="2"/>
  <c r="CB99" i="2"/>
  <c r="CA99" i="2"/>
  <c r="CN99" i="2"/>
  <c r="CM99" i="2"/>
  <c r="CQ99" i="2"/>
  <c r="BZ99" i="2"/>
  <c r="CW98" i="2"/>
  <c r="CJ98" i="2"/>
  <c r="CH98" i="2"/>
  <c r="CU98" i="2"/>
  <c r="CG98" i="2"/>
  <c r="CY98" i="2"/>
  <c r="CT98" i="2"/>
  <c r="CS98" i="2"/>
  <c r="CF98" i="2"/>
  <c r="CX98" i="2"/>
  <c r="CC98" i="2"/>
  <c r="CP98" i="2"/>
  <c r="CB98" i="2"/>
  <c r="CO98" i="2"/>
  <c r="CA98" i="2"/>
  <c r="CN98" i="2"/>
  <c r="CM98" i="2"/>
  <c r="BZ98" i="2"/>
  <c r="CQ98" i="2"/>
  <c r="CW97" i="2"/>
  <c r="CJ97" i="2"/>
  <c r="CU97" i="2"/>
  <c r="CH97" i="2"/>
  <c r="CG97" i="2"/>
  <c r="CY97" i="2"/>
  <c r="CT97" i="2"/>
  <c r="CS97" i="2"/>
  <c r="CF97" i="2"/>
  <c r="CX97" i="2"/>
  <c r="CP97" i="2"/>
  <c r="CC97" i="2"/>
  <c r="CW96" i="2"/>
  <c r="CJ96" i="2"/>
  <c r="CI95" i="2"/>
  <c r="CV95" i="2"/>
  <c r="CZ95" i="2"/>
  <c r="CI94" i="2"/>
  <c r="CV94" i="2"/>
  <c r="CZ94" i="2"/>
  <c r="CB94" i="2"/>
  <c r="CO94" i="2"/>
  <c r="CN94" i="2"/>
  <c r="CA94" i="2"/>
  <c r="BZ94" i="2"/>
  <c r="CM94" i="2"/>
  <c r="CQ94" i="2"/>
  <c r="CW93" i="2"/>
  <c r="CJ93" i="2"/>
  <c r="CU93" i="2"/>
  <c r="CH93" i="2"/>
  <c r="CG93" i="2"/>
  <c r="CT93" i="2"/>
  <c r="CY93" i="2"/>
  <c r="CS93" i="2"/>
  <c r="CF93" i="2"/>
  <c r="CX93" i="2"/>
  <c r="CP93" i="2"/>
  <c r="CC93" i="2"/>
  <c r="CB93" i="2"/>
  <c r="CO93" i="2"/>
  <c r="CN93" i="2"/>
  <c r="CA93" i="2"/>
  <c r="BZ93" i="2"/>
  <c r="CM93" i="2"/>
  <c r="CQ93" i="2"/>
  <c r="CW92" i="2"/>
  <c r="CJ92" i="2"/>
  <c r="CU92" i="2"/>
  <c r="CH92" i="2"/>
  <c r="CG92" i="2"/>
  <c r="CY92" i="2"/>
  <c r="CT92" i="2"/>
  <c r="CS92" i="2"/>
  <c r="CF92" i="2"/>
  <c r="CX92" i="2"/>
  <c r="CC92" i="2"/>
  <c r="CP92" i="2"/>
  <c r="CB92" i="2"/>
  <c r="CO92" i="2"/>
  <c r="CM92" i="2"/>
  <c r="BZ92" i="2"/>
  <c r="CQ92" i="2"/>
  <c r="CW63" i="2"/>
  <c r="CJ63" i="2"/>
  <c r="CW61" i="2"/>
  <c r="CJ61" i="2"/>
  <c r="CG63" i="2"/>
  <c r="CY63" i="2"/>
  <c r="CT63" i="2"/>
  <c r="CS63" i="2"/>
  <c r="CF63" i="2"/>
  <c r="CX63" i="2"/>
  <c r="CP63" i="2"/>
  <c r="CC63" i="2"/>
  <c r="CN63" i="2"/>
  <c r="CA63" i="2"/>
  <c r="CB61" i="2"/>
  <c r="CO61" i="2"/>
  <c r="BZ61" i="2"/>
  <c r="CM61" i="2"/>
  <c r="CQ61" i="2"/>
  <c r="CB144" i="2"/>
  <c r="CQ144" i="2"/>
  <c r="CW143" i="2"/>
  <c r="CJ143" i="2"/>
  <c r="CI143" i="2"/>
  <c r="CV143" i="2"/>
  <c r="CZ143" i="2"/>
  <c r="CU143" i="2"/>
  <c r="CH143" i="2"/>
  <c r="CG143" i="2"/>
  <c r="CY143" i="2"/>
  <c r="CT143" i="2"/>
  <c r="CS143" i="2"/>
  <c r="CF143" i="2"/>
  <c r="CX143" i="2"/>
  <c r="CW64" i="2"/>
  <c r="CJ64" i="2"/>
  <c r="CI64" i="2"/>
  <c r="CV64" i="2"/>
  <c r="CZ64" i="2"/>
  <c r="CW62" i="2"/>
  <c r="CJ62" i="2"/>
  <c r="CI62" i="2"/>
  <c r="CV62" i="2"/>
  <c r="CZ62" i="2"/>
  <c r="BW40" i="2"/>
  <c r="CK40" i="2" s="1"/>
  <c r="CU64" i="2"/>
  <c r="CH64" i="2"/>
  <c r="CG64" i="2"/>
  <c r="CY64" i="2"/>
  <c r="CT64" i="2"/>
  <c r="CS64" i="2"/>
  <c r="CF64" i="2"/>
  <c r="CX64" i="2"/>
  <c r="CP64" i="2"/>
  <c r="CC64" i="2"/>
  <c r="CB64" i="2"/>
  <c r="CO64" i="2"/>
  <c r="CN64" i="2"/>
  <c r="CA64" i="2"/>
  <c r="BZ64" i="2"/>
  <c r="CM64" i="2"/>
  <c r="CQ64" i="2"/>
  <c r="CU62" i="2"/>
  <c r="CH62" i="2"/>
  <c r="CG62" i="2"/>
  <c r="CY62" i="2"/>
  <c r="CT62" i="2"/>
  <c r="CS62" i="2"/>
  <c r="CF62" i="2"/>
  <c r="CX62" i="2"/>
  <c r="CP62" i="2"/>
  <c r="CC62" i="2"/>
  <c r="CB62" i="2"/>
  <c r="CO62" i="2"/>
  <c r="CN62" i="2"/>
  <c r="CA62" i="2"/>
  <c r="BZ62" i="2"/>
  <c r="CM62" i="2"/>
  <c r="CQ62" i="2"/>
  <c r="CK64" i="2"/>
  <c r="CK62" i="2"/>
  <c r="CK48" i="2"/>
  <c r="CD64" i="2"/>
  <c r="CD62" i="2"/>
  <c r="CK142" i="2"/>
  <c r="CJ142" i="2"/>
  <c r="CW142" i="2"/>
  <c r="CI142" i="2"/>
  <c r="CV142" i="2"/>
  <c r="CZ142" i="2"/>
  <c r="CH142" i="2"/>
  <c r="CU142" i="2"/>
  <c r="CG142" i="2"/>
  <c r="CT142" i="2"/>
  <c r="CY142" i="2"/>
  <c r="CX142" i="2"/>
  <c r="CF142" i="2"/>
  <c r="CS142" i="2"/>
  <c r="CD142" i="2"/>
  <c r="CC142" i="2"/>
  <c r="CP142" i="2"/>
  <c r="CO142" i="2"/>
  <c r="CB142" i="2"/>
  <c r="CA142" i="2"/>
  <c r="CN142" i="2"/>
  <c r="CM142" i="2"/>
  <c r="CQ142" i="2"/>
  <c r="BZ142" i="2"/>
  <c r="CK141" i="2"/>
  <c r="CJ141" i="2"/>
  <c r="CW141" i="2"/>
  <c r="CI141" i="2"/>
  <c r="CV141" i="2"/>
  <c r="CZ141" i="2"/>
  <c r="CH141" i="2"/>
  <c r="CU141" i="2"/>
  <c r="CG141" i="2"/>
  <c r="CT141" i="2"/>
  <c r="CY141" i="2"/>
  <c r="CX141" i="2"/>
  <c r="CF141" i="2"/>
  <c r="CS141" i="2"/>
  <c r="CD141" i="2"/>
  <c r="CC141" i="2"/>
  <c r="CP141" i="2"/>
  <c r="CO141" i="2"/>
  <c r="CB141" i="2"/>
  <c r="CA141" i="2"/>
  <c r="CN141" i="2"/>
  <c r="CM141" i="2"/>
  <c r="CQ141" i="2"/>
  <c r="BZ141" i="2"/>
  <c r="CK140" i="2"/>
  <c r="CJ140" i="2"/>
  <c r="CW140" i="2"/>
  <c r="CI140" i="2"/>
  <c r="CV140" i="2"/>
  <c r="CZ140" i="2"/>
  <c r="CH140" i="2"/>
  <c r="CU140" i="2"/>
  <c r="CG140" i="2"/>
  <c r="CT140" i="2"/>
  <c r="CY140" i="2"/>
  <c r="CX140" i="2"/>
  <c r="CF140" i="2"/>
  <c r="CS140" i="2"/>
  <c r="CD140" i="2"/>
  <c r="CC140" i="2"/>
  <c r="CP140" i="2"/>
  <c r="CO140" i="2"/>
  <c r="CB140" i="2"/>
  <c r="CA140" i="2"/>
  <c r="CN140" i="2"/>
  <c r="CM140" i="2"/>
  <c r="CQ140" i="2"/>
  <c r="BZ140" i="2"/>
  <c r="CK139" i="2"/>
  <c r="CJ139" i="2"/>
  <c r="CW139" i="2"/>
  <c r="CI139" i="2"/>
  <c r="CV139" i="2"/>
  <c r="CZ139" i="2"/>
  <c r="CH139" i="2"/>
  <c r="CU139" i="2"/>
  <c r="CG139" i="2"/>
  <c r="CT139" i="2"/>
  <c r="CY139" i="2"/>
  <c r="CX139" i="2"/>
  <c r="CF139" i="2"/>
  <c r="CS139" i="2"/>
  <c r="CD139" i="2"/>
  <c r="CC139" i="2"/>
  <c r="CP139" i="2"/>
  <c r="CO139" i="2"/>
  <c r="CB139" i="2"/>
  <c r="CA139" i="2"/>
  <c r="CN139" i="2"/>
  <c r="CM139" i="2"/>
  <c r="CQ139" i="2"/>
  <c r="BZ139" i="2"/>
  <c r="CK138" i="2"/>
  <c r="CJ138" i="2"/>
  <c r="CW138" i="2"/>
  <c r="CG138" i="2"/>
  <c r="CX138" i="2"/>
  <c r="CF138" i="2"/>
  <c r="CD138" i="2"/>
  <c r="CC138" i="2"/>
  <c r="CP138" i="2"/>
  <c r="CO138" i="2"/>
  <c r="CB138" i="2"/>
  <c r="CA138" i="2"/>
  <c r="CN138" i="2"/>
  <c r="CQ138" i="2"/>
  <c r="CK137" i="2"/>
  <c r="CJ137" i="2"/>
  <c r="CW137" i="2"/>
  <c r="CI137" i="2"/>
  <c r="CV137" i="2"/>
  <c r="CZ137" i="2"/>
  <c r="CH137" i="2"/>
  <c r="CU137" i="2"/>
  <c r="CG137" i="2"/>
  <c r="CT137" i="2"/>
  <c r="CY137" i="2"/>
  <c r="CX137" i="2"/>
  <c r="CF137" i="2"/>
  <c r="CS137" i="2"/>
  <c r="CD137" i="2"/>
  <c r="CC137" i="2"/>
  <c r="CP137" i="2"/>
  <c r="CO137" i="2"/>
  <c r="CB137" i="2"/>
  <c r="CA137" i="2"/>
  <c r="CN137" i="2"/>
  <c r="CM137" i="2"/>
  <c r="CQ137" i="2"/>
  <c r="BZ137" i="2"/>
  <c r="CK136" i="2"/>
  <c r="CJ136" i="2"/>
  <c r="CW136" i="2"/>
  <c r="CI136" i="2"/>
  <c r="CV136" i="2"/>
  <c r="CZ136" i="2"/>
  <c r="CH136" i="2"/>
  <c r="CU136" i="2"/>
  <c r="CG136" i="2"/>
  <c r="CT136" i="2"/>
  <c r="CY136" i="2"/>
  <c r="CX136" i="2"/>
  <c r="CF136" i="2"/>
  <c r="CS136" i="2"/>
  <c r="CD136" i="2"/>
  <c r="CC136" i="2"/>
  <c r="CP136" i="2"/>
  <c r="CO136" i="2"/>
  <c r="CB136" i="2"/>
  <c r="CA136" i="2"/>
  <c r="CN136" i="2"/>
  <c r="CM136" i="2"/>
  <c r="CQ136" i="2"/>
  <c r="BZ136" i="2"/>
  <c r="CK135" i="2"/>
  <c r="CJ135" i="2"/>
  <c r="CW135" i="2"/>
  <c r="CI135" i="2"/>
  <c r="CV135" i="2"/>
  <c r="CZ135" i="2"/>
  <c r="CG135" i="2"/>
  <c r="CX135" i="2"/>
  <c r="CF135" i="2"/>
  <c r="CB135" i="2"/>
  <c r="CA135" i="2"/>
  <c r="CN135" i="2"/>
  <c r="CM135" i="2"/>
  <c r="BZ135" i="2"/>
  <c r="CK134" i="2"/>
  <c r="CJ134" i="2"/>
  <c r="CW134" i="2"/>
  <c r="CI134" i="2"/>
  <c r="CV134" i="2"/>
  <c r="CZ134" i="2"/>
  <c r="CH134" i="2"/>
  <c r="CU134" i="2"/>
  <c r="CG134" i="2"/>
  <c r="CT134" i="2"/>
  <c r="CY134" i="2"/>
  <c r="CX134" i="2"/>
  <c r="CF134" i="2"/>
  <c r="CS134" i="2"/>
  <c r="CD134" i="2"/>
  <c r="CC134" i="2"/>
  <c r="CP134" i="2"/>
  <c r="CO134" i="2"/>
  <c r="CB134" i="2"/>
  <c r="CA134" i="2"/>
  <c r="CN134" i="2"/>
  <c r="CM134" i="2"/>
  <c r="CQ134" i="2"/>
  <c r="BZ134" i="2"/>
  <c r="CK133" i="2"/>
  <c r="CJ133" i="2"/>
  <c r="CW133" i="2"/>
  <c r="CI133" i="2"/>
  <c r="CV133" i="2"/>
  <c r="CZ133" i="2"/>
  <c r="CH133" i="2"/>
  <c r="CU133" i="2"/>
  <c r="CG133" i="2"/>
  <c r="CT133" i="2"/>
  <c r="CY133" i="2"/>
  <c r="CX133" i="2"/>
  <c r="CF133" i="2"/>
  <c r="CS133" i="2"/>
  <c r="CD133" i="2"/>
  <c r="CC133" i="2"/>
  <c r="CP133" i="2"/>
  <c r="CO133" i="2"/>
  <c r="CB133" i="2"/>
  <c r="CA133" i="2"/>
  <c r="CN133" i="2"/>
  <c r="CM133" i="2"/>
  <c r="CQ133" i="2"/>
  <c r="BZ133" i="2"/>
  <c r="CK132" i="2"/>
  <c r="CJ132" i="2"/>
  <c r="CI132" i="2"/>
  <c r="CV132" i="2"/>
  <c r="CH132" i="2"/>
  <c r="CU132" i="2"/>
  <c r="CD132" i="2"/>
  <c r="CP132" i="2"/>
  <c r="CA132" i="2"/>
  <c r="CM132" i="2"/>
  <c r="CQ132" i="2"/>
  <c r="BZ132" i="2"/>
  <c r="CK131" i="2"/>
  <c r="CJ131" i="2"/>
  <c r="CW131" i="2"/>
  <c r="CI131" i="2"/>
  <c r="CV131" i="2"/>
  <c r="CZ131" i="2"/>
  <c r="CH131" i="2"/>
  <c r="CU131" i="2"/>
  <c r="CY131" i="2"/>
  <c r="CG131" i="2"/>
  <c r="CT131" i="2"/>
  <c r="CF131" i="2"/>
  <c r="CS131" i="2"/>
  <c r="CX131" i="2"/>
  <c r="CD131" i="2"/>
  <c r="CP131" i="2"/>
  <c r="CC131" i="2"/>
  <c r="CB131" i="2"/>
  <c r="CO131" i="2"/>
  <c r="CN131" i="2"/>
  <c r="CA131" i="2"/>
  <c r="BZ131" i="2"/>
  <c r="CM131" i="2"/>
  <c r="CQ131" i="2"/>
  <c r="CK130" i="2"/>
  <c r="CJ130" i="2"/>
  <c r="CW130" i="2"/>
  <c r="CI130" i="2"/>
  <c r="CV130" i="2"/>
  <c r="CZ130" i="2"/>
  <c r="CH130" i="2"/>
  <c r="CU130" i="2"/>
  <c r="CY130" i="2"/>
  <c r="CG130" i="2"/>
  <c r="CT130" i="2"/>
  <c r="CF130" i="2"/>
  <c r="CS130" i="2"/>
  <c r="CX130" i="2"/>
  <c r="CD130" i="2"/>
  <c r="CP130" i="2"/>
  <c r="CC130" i="2"/>
  <c r="CB130" i="2"/>
  <c r="CO130" i="2"/>
  <c r="CN130" i="2"/>
  <c r="CA130" i="2"/>
  <c r="BZ130" i="2"/>
  <c r="CM130" i="2"/>
  <c r="CQ130" i="2"/>
  <c r="CK129" i="2"/>
  <c r="CW129" i="2"/>
  <c r="CH129" i="2"/>
  <c r="CD129" i="2"/>
  <c r="CP129" i="2"/>
  <c r="CC129" i="2"/>
  <c r="CB129" i="2"/>
  <c r="CO129" i="2"/>
  <c r="CQ129" i="2"/>
  <c r="CK128" i="2"/>
  <c r="CJ128" i="2"/>
  <c r="CW128" i="2"/>
  <c r="CI128" i="2"/>
  <c r="CV128" i="2"/>
  <c r="CZ128" i="2"/>
  <c r="CH128" i="2"/>
  <c r="CU128" i="2"/>
  <c r="CY128" i="2"/>
  <c r="CG128" i="2"/>
  <c r="CT128" i="2"/>
  <c r="CF128" i="2"/>
  <c r="CS128" i="2"/>
  <c r="CX128" i="2"/>
  <c r="CD128" i="2"/>
  <c r="CC128" i="2"/>
  <c r="CP128" i="2"/>
  <c r="CO128" i="2"/>
  <c r="CB128" i="2"/>
  <c r="CA128" i="2"/>
  <c r="CN128" i="2"/>
  <c r="CM128" i="2"/>
  <c r="CQ128" i="2"/>
  <c r="BZ128" i="2"/>
  <c r="CK127" i="2"/>
  <c r="CJ127" i="2"/>
  <c r="CW127" i="2"/>
  <c r="CI127" i="2"/>
  <c r="CV127" i="2"/>
  <c r="CZ127" i="2"/>
  <c r="CH127" i="2"/>
  <c r="CU127" i="2"/>
  <c r="CY127" i="2"/>
  <c r="CG127" i="2"/>
  <c r="CT127" i="2"/>
  <c r="CF127" i="2"/>
  <c r="CS127" i="2"/>
  <c r="CX127" i="2"/>
  <c r="CD127" i="2"/>
  <c r="CP127" i="2"/>
  <c r="CC127" i="2"/>
  <c r="CB127" i="2"/>
  <c r="CO127" i="2"/>
  <c r="CN127" i="2"/>
  <c r="CA127" i="2"/>
  <c r="BZ127" i="2"/>
  <c r="CM127" i="2"/>
  <c r="CQ127" i="2"/>
  <c r="CK126" i="2"/>
  <c r="CJ126" i="2"/>
  <c r="CW126" i="2"/>
  <c r="CI126" i="2"/>
  <c r="CV126" i="2"/>
  <c r="CZ126" i="2"/>
  <c r="CH126" i="2"/>
  <c r="CU126" i="2"/>
  <c r="CY126" i="2"/>
  <c r="CG126" i="2"/>
  <c r="CT126" i="2"/>
  <c r="CF126" i="2"/>
  <c r="CS126" i="2"/>
  <c r="CX126" i="2"/>
  <c r="CD126" i="2"/>
  <c r="CP126" i="2"/>
  <c r="CC126" i="2"/>
  <c r="CB126" i="2"/>
  <c r="CO126" i="2"/>
  <c r="CN126" i="2"/>
  <c r="CA126" i="2"/>
  <c r="BZ126" i="2"/>
  <c r="CM126" i="2"/>
  <c r="CQ126" i="2"/>
  <c r="CK125" i="2"/>
  <c r="CJ125" i="2"/>
  <c r="CW125" i="2"/>
  <c r="CI125" i="2"/>
  <c r="CV125" i="2"/>
  <c r="CZ125" i="2"/>
  <c r="CH125" i="2"/>
  <c r="CU125" i="2"/>
  <c r="CG125" i="2"/>
  <c r="CT125" i="2"/>
  <c r="CY125" i="2"/>
  <c r="CX125" i="2"/>
  <c r="CF125" i="2"/>
  <c r="CS125" i="2"/>
  <c r="CD125" i="2"/>
  <c r="CP125" i="2"/>
  <c r="CC125" i="2"/>
  <c r="CB125" i="2"/>
  <c r="CO125" i="2"/>
  <c r="CN125" i="2"/>
  <c r="CA125" i="2"/>
  <c r="BZ125" i="2"/>
  <c r="CM125" i="2"/>
  <c r="CQ125" i="2"/>
  <c r="CK124" i="2"/>
  <c r="CJ124" i="2"/>
  <c r="CW124" i="2"/>
  <c r="CI124" i="2"/>
  <c r="CV124" i="2"/>
  <c r="CZ124" i="2"/>
  <c r="CH124" i="2"/>
  <c r="CU124" i="2"/>
  <c r="CG124" i="2"/>
  <c r="CT124" i="2"/>
  <c r="CY124" i="2"/>
  <c r="CX124" i="2"/>
  <c r="CF124" i="2"/>
  <c r="CS124" i="2"/>
  <c r="CD124" i="2"/>
  <c r="CC124" i="2"/>
  <c r="CP124" i="2"/>
  <c r="CO124" i="2"/>
  <c r="CB124" i="2"/>
  <c r="CA124" i="2"/>
  <c r="CN124" i="2"/>
  <c r="CM124" i="2"/>
  <c r="CQ124" i="2"/>
  <c r="BZ124" i="2"/>
  <c r="CK123" i="2"/>
  <c r="CJ123" i="2"/>
  <c r="CW123" i="2"/>
  <c r="CI123" i="2"/>
  <c r="CV123" i="2"/>
  <c r="CZ123" i="2"/>
  <c r="CH123" i="2"/>
  <c r="CU123" i="2"/>
  <c r="CG123" i="2"/>
  <c r="CT123" i="2"/>
  <c r="CY123" i="2"/>
  <c r="CX123" i="2"/>
  <c r="CF123" i="2"/>
  <c r="CS123" i="2"/>
  <c r="CD123" i="2"/>
  <c r="CC123" i="2"/>
  <c r="CP123" i="2"/>
  <c r="CO123" i="2"/>
  <c r="CB123" i="2"/>
  <c r="CA123" i="2"/>
  <c r="CN123" i="2"/>
  <c r="CM123" i="2"/>
  <c r="CQ123" i="2"/>
  <c r="BZ123" i="2"/>
  <c r="CK122" i="2"/>
  <c r="CJ122" i="2"/>
  <c r="CW122" i="2"/>
  <c r="CI122" i="2"/>
  <c r="CV122" i="2"/>
  <c r="CZ122" i="2"/>
  <c r="CH122" i="2"/>
  <c r="CU122" i="2"/>
  <c r="CG122" i="2"/>
  <c r="CT122" i="2"/>
  <c r="CY122" i="2"/>
  <c r="CX122" i="2"/>
  <c r="CF122" i="2"/>
  <c r="CS122" i="2"/>
  <c r="CD122" i="2"/>
  <c r="CP122" i="2"/>
  <c r="CC122" i="2"/>
  <c r="CB122" i="2"/>
  <c r="CO122" i="2"/>
  <c r="CN122" i="2"/>
  <c r="CA122" i="2"/>
  <c r="BZ122" i="2"/>
  <c r="CM122" i="2"/>
  <c r="CQ122" i="2"/>
  <c r="CK121" i="2"/>
  <c r="CJ121" i="2"/>
  <c r="CW121" i="2"/>
  <c r="CI121" i="2"/>
  <c r="CV121" i="2"/>
  <c r="CZ121" i="2"/>
  <c r="CH121" i="2"/>
  <c r="CU121" i="2"/>
  <c r="CG121" i="2"/>
  <c r="CT121" i="2"/>
  <c r="CY121" i="2"/>
  <c r="CX121" i="2"/>
  <c r="CF121" i="2"/>
  <c r="CS121" i="2"/>
  <c r="CD121" i="2"/>
  <c r="CC121" i="2"/>
  <c r="CP121" i="2"/>
  <c r="CO121" i="2"/>
  <c r="CB121" i="2"/>
  <c r="CA121" i="2"/>
  <c r="CN121" i="2"/>
  <c r="CM121" i="2"/>
  <c r="CQ121" i="2"/>
  <c r="BZ121" i="2"/>
  <c r="CK120" i="2"/>
  <c r="CJ120" i="2"/>
  <c r="CW120" i="2"/>
  <c r="CI120" i="2"/>
  <c r="CV120" i="2"/>
  <c r="CZ120" i="2"/>
  <c r="CH120" i="2"/>
  <c r="CU120" i="2"/>
  <c r="CG120" i="2"/>
  <c r="CT120" i="2"/>
  <c r="CY120" i="2"/>
  <c r="CX120" i="2"/>
  <c r="CF120" i="2"/>
  <c r="CS120" i="2"/>
  <c r="CD120" i="2"/>
  <c r="CC120" i="2"/>
  <c r="CP120" i="2"/>
  <c r="CO120" i="2"/>
  <c r="CB120" i="2"/>
  <c r="CA120" i="2"/>
  <c r="CN120" i="2"/>
  <c r="CM120" i="2"/>
  <c r="CQ120" i="2"/>
  <c r="BZ120" i="2"/>
  <c r="CK119" i="2"/>
  <c r="CJ119" i="2"/>
  <c r="CW119" i="2"/>
  <c r="CI119" i="2"/>
  <c r="CV119" i="2"/>
  <c r="CZ119" i="2"/>
  <c r="CH119" i="2"/>
  <c r="CU119" i="2"/>
  <c r="CG119" i="2"/>
  <c r="CT119" i="2"/>
  <c r="CY119" i="2"/>
  <c r="CX119" i="2"/>
  <c r="CF119" i="2"/>
  <c r="CS119" i="2"/>
  <c r="CD119" i="2"/>
  <c r="CC119" i="2"/>
  <c r="CP119" i="2"/>
  <c r="CO119" i="2"/>
  <c r="CB119" i="2"/>
  <c r="CA119" i="2"/>
  <c r="CN119" i="2"/>
  <c r="CM119" i="2"/>
  <c r="CQ119" i="2"/>
  <c r="BZ119" i="2"/>
  <c r="CK118" i="2"/>
  <c r="CJ118" i="2"/>
  <c r="CW118" i="2"/>
  <c r="CI118" i="2"/>
  <c r="CV118" i="2"/>
  <c r="CZ118" i="2"/>
  <c r="CH118" i="2"/>
  <c r="CU118" i="2"/>
  <c r="CY118" i="2"/>
  <c r="CG118" i="2"/>
  <c r="CT118" i="2"/>
  <c r="CF118" i="2"/>
  <c r="CS118" i="2"/>
  <c r="CX118" i="2"/>
  <c r="CD118" i="2"/>
  <c r="CC118" i="2"/>
  <c r="CP118" i="2"/>
  <c r="CO118" i="2"/>
  <c r="CB118" i="2"/>
  <c r="CA118" i="2"/>
  <c r="CN118" i="2"/>
  <c r="CM118" i="2"/>
  <c r="CQ118" i="2"/>
  <c r="BZ118" i="2"/>
  <c r="CK117" i="2"/>
  <c r="CJ117" i="2"/>
  <c r="CW117" i="2"/>
  <c r="CI117" i="2"/>
  <c r="CV117" i="2"/>
  <c r="CZ117" i="2"/>
  <c r="CH117" i="2"/>
  <c r="CU117" i="2"/>
  <c r="CG117" i="2"/>
  <c r="CT117" i="2"/>
  <c r="CY117" i="2"/>
  <c r="CX117" i="2"/>
  <c r="CF117" i="2"/>
  <c r="CS117" i="2"/>
  <c r="CD117" i="2"/>
  <c r="CC117" i="2"/>
  <c r="CP117" i="2"/>
  <c r="CO117" i="2"/>
  <c r="CB117" i="2"/>
  <c r="CA117" i="2"/>
  <c r="CN117" i="2"/>
  <c r="CM117" i="2"/>
  <c r="CQ117" i="2"/>
  <c r="BZ117" i="2"/>
  <c r="CK116" i="2"/>
  <c r="CI116" i="2"/>
  <c r="CV116" i="2"/>
  <c r="CZ116" i="2"/>
  <c r="CX116" i="2"/>
  <c r="CF116" i="2"/>
  <c r="CS116" i="2"/>
  <c r="CJ116" i="2"/>
  <c r="CW116" i="2"/>
  <c r="CH116" i="2"/>
  <c r="CU116" i="2"/>
  <c r="CG116" i="2"/>
  <c r="CT116" i="2"/>
  <c r="CY116" i="2"/>
  <c r="CD116" i="2"/>
  <c r="CO116" i="2"/>
  <c r="CB116" i="2"/>
  <c r="CM116" i="2"/>
  <c r="CQ116" i="2"/>
  <c r="BZ116" i="2"/>
  <c r="CC116" i="2"/>
  <c r="CP116" i="2"/>
  <c r="CA116" i="2"/>
  <c r="CN116" i="2"/>
  <c r="CK115" i="2"/>
  <c r="CI115" i="2"/>
  <c r="CV115" i="2"/>
  <c r="CZ115" i="2"/>
  <c r="CX115" i="2"/>
  <c r="CF115" i="2"/>
  <c r="CS115" i="2"/>
  <c r="CJ115" i="2"/>
  <c r="CW115" i="2"/>
  <c r="CH115" i="2"/>
  <c r="CU115" i="2"/>
  <c r="CG115" i="2"/>
  <c r="CT115" i="2"/>
  <c r="CY115" i="2"/>
  <c r="CD115" i="2"/>
  <c r="CB115" i="2"/>
  <c r="BZ115" i="2"/>
  <c r="CM115" i="2"/>
  <c r="CQ115" i="2"/>
  <c r="CA115" i="2"/>
  <c r="CN115" i="2"/>
  <c r="CK114" i="2"/>
  <c r="CZ114" i="2"/>
  <c r="CX114" i="2"/>
  <c r="CF114" i="2"/>
  <c r="CS114" i="2"/>
  <c r="CH114" i="2"/>
  <c r="CG114" i="2"/>
  <c r="CT114" i="2"/>
  <c r="CD114" i="2"/>
  <c r="CB114" i="2"/>
  <c r="BZ114" i="2"/>
  <c r="CA114" i="2"/>
  <c r="CN114" i="2"/>
  <c r="CK113" i="2"/>
  <c r="CH113" i="2"/>
  <c r="CU113" i="2"/>
  <c r="CX113" i="2"/>
  <c r="CF113" i="2"/>
  <c r="CS113" i="2"/>
  <c r="CJ113" i="2"/>
  <c r="CW113" i="2"/>
  <c r="CI113" i="2"/>
  <c r="CV113" i="2"/>
  <c r="CZ113" i="2"/>
  <c r="CG113" i="2"/>
  <c r="CT113" i="2"/>
  <c r="CY113" i="2"/>
  <c r="CD113" i="2"/>
  <c r="CC113" i="2"/>
  <c r="CP113" i="2"/>
  <c r="CM113" i="2"/>
  <c r="CQ113" i="2"/>
  <c r="BZ113" i="2"/>
  <c r="CO113" i="2"/>
  <c r="CB113" i="2"/>
  <c r="CA113" i="2"/>
  <c r="CN113" i="2"/>
  <c r="CC115" i="2"/>
  <c r="CO115" i="2"/>
  <c r="CP115" i="2"/>
  <c r="CK112" i="2"/>
  <c r="CJ112" i="2"/>
  <c r="CW112" i="2"/>
  <c r="CH112" i="2"/>
  <c r="CU112" i="2"/>
  <c r="CX112" i="2"/>
  <c r="CF112" i="2"/>
  <c r="CS112" i="2"/>
  <c r="CI112" i="2"/>
  <c r="CV112" i="2"/>
  <c r="CZ112" i="2"/>
  <c r="CG112" i="2"/>
  <c r="CT112" i="2"/>
  <c r="CY112" i="2"/>
  <c r="CD112" i="2"/>
  <c r="CC112" i="2"/>
  <c r="CP112" i="2"/>
  <c r="CO112" i="2"/>
  <c r="CB112" i="2"/>
  <c r="CM112" i="2"/>
  <c r="CQ112" i="2"/>
  <c r="BZ112" i="2"/>
  <c r="CA112" i="2"/>
  <c r="CN112" i="2"/>
  <c r="CK111" i="2"/>
  <c r="CI111" i="2"/>
  <c r="CZ111" i="2"/>
  <c r="CH111" i="2"/>
  <c r="CU111" i="2"/>
  <c r="CX111" i="2"/>
  <c r="CD111" i="2"/>
  <c r="CP111" i="2"/>
  <c r="CA111" i="2"/>
  <c r="CK110" i="2"/>
  <c r="CJ110" i="2"/>
  <c r="CW110" i="2"/>
  <c r="CI110" i="2"/>
  <c r="CV110" i="2"/>
  <c r="CZ110" i="2"/>
  <c r="CH110" i="2"/>
  <c r="CU110" i="2"/>
  <c r="CG110" i="2"/>
  <c r="CT110" i="2"/>
  <c r="CY110" i="2"/>
  <c r="CX110" i="2"/>
  <c r="CF110" i="2"/>
  <c r="CS110" i="2"/>
  <c r="CD110" i="2"/>
  <c r="CC110" i="2"/>
  <c r="CP110" i="2"/>
  <c r="CO110" i="2"/>
  <c r="CB110" i="2"/>
  <c r="CM110" i="2"/>
  <c r="CQ110" i="2"/>
  <c r="BZ110" i="2"/>
  <c r="CA110" i="2"/>
  <c r="CN110" i="2"/>
  <c r="CK109" i="2"/>
  <c r="CJ109" i="2"/>
  <c r="CW109" i="2"/>
  <c r="CI109" i="2"/>
  <c r="CV109" i="2"/>
  <c r="CZ109" i="2"/>
  <c r="CH109" i="2"/>
  <c r="CU109" i="2"/>
  <c r="CX109" i="2"/>
  <c r="CF109" i="2"/>
  <c r="CS109" i="2"/>
  <c r="CG109" i="2"/>
  <c r="CT109" i="2"/>
  <c r="CY109" i="2"/>
  <c r="CD109" i="2"/>
  <c r="CC109" i="2"/>
  <c r="CP109" i="2"/>
  <c r="CO109" i="2"/>
  <c r="CB109" i="2"/>
  <c r="CM109" i="2"/>
  <c r="CQ109" i="2"/>
  <c r="BZ109" i="2"/>
  <c r="CA109" i="2"/>
  <c r="CN109" i="2"/>
  <c r="CK108" i="2"/>
  <c r="CI108" i="2"/>
  <c r="CZ108" i="2"/>
  <c r="CH108" i="2"/>
  <c r="CU108" i="2"/>
  <c r="CX108" i="2"/>
  <c r="CF108" i="2"/>
  <c r="CD108" i="2"/>
  <c r="CC108" i="2"/>
  <c r="CP108" i="2"/>
  <c r="CA108" i="2"/>
  <c r="CQ108" i="2"/>
  <c r="BZ108" i="2"/>
  <c r="CK107" i="2"/>
  <c r="CJ107" i="2"/>
  <c r="CW107" i="2"/>
  <c r="CI107" i="2"/>
  <c r="CV107" i="2"/>
  <c r="CZ107" i="2"/>
  <c r="CH107" i="2"/>
  <c r="CU107" i="2"/>
  <c r="CG107" i="2"/>
  <c r="CT107" i="2"/>
  <c r="CY107" i="2"/>
  <c r="CX107" i="2"/>
  <c r="CF107" i="2"/>
  <c r="CS107" i="2"/>
  <c r="CD107" i="2"/>
  <c r="CC107" i="2"/>
  <c r="CP107" i="2"/>
  <c r="CO107" i="2"/>
  <c r="CB107" i="2"/>
  <c r="CA107" i="2"/>
  <c r="CN107" i="2"/>
  <c r="CM107" i="2"/>
  <c r="CQ107" i="2"/>
  <c r="BZ107" i="2"/>
  <c r="CK60" i="2"/>
  <c r="CJ60" i="2"/>
  <c r="CW60" i="2"/>
  <c r="CI60" i="2"/>
  <c r="CV60" i="2"/>
  <c r="CZ60" i="2"/>
  <c r="CH60" i="2"/>
  <c r="CU60" i="2"/>
  <c r="CY60" i="2"/>
  <c r="CG60" i="2"/>
  <c r="CT60" i="2"/>
  <c r="CF60" i="2"/>
  <c r="CS60" i="2"/>
  <c r="CX60" i="2"/>
  <c r="CD60" i="2"/>
  <c r="CP60" i="2"/>
  <c r="CC60" i="2"/>
  <c r="CB60" i="2"/>
  <c r="CO60" i="2"/>
  <c r="CN60" i="2"/>
  <c r="CA60" i="2"/>
  <c r="BZ60" i="2"/>
  <c r="CM60" i="2"/>
  <c r="CQ60" i="2"/>
  <c r="CK59" i="2"/>
  <c r="CI59" i="2"/>
  <c r="CZ59" i="2"/>
  <c r="CH59" i="2"/>
  <c r="CU59" i="2"/>
  <c r="CY59" i="2"/>
  <c r="CG59" i="2"/>
  <c r="CT59" i="2"/>
  <c r="CF59" i="2"/>
  <c r="CS59" i="2"/>
  <c r="CX59" i="2"/>
  <c r="CD59" i="2"/>
  <c r="CC59" i="2"/>
  <c r="CB59" i="2"/>
  <c r="CO59" i="2"/>
  <c r="BZ59" i="2"/>
  <c r="CK58" i="2"/>
  <c r="CJ58" i="2"/>
  <c r="CW58" i="2"/>
  <c r="CI58" i="2"/>
  <c r="CV58" i="2"/>
  <c r="CZ58" i="2"/>
  <c r="CH58" i="2"/>
  <c r="CU58" i="2"/>
  <c r="CY58" i="2"/>
  <c r="CG58" i="2"/>
  <c r="CT58" i="2"/>
  <c r="CF58" i="2"/>
  <c r="CS58" i="2"/>
  <c r="CX58" i="2"/>
  <c r="CD58" i="2"/>
  <c r="CP58" i="2"/>
  <c r="CC58" i="2"/>
  <c r="CB58" i="2"/>
  <c r="CO58" i="2"/>
  <c r="CN58" i="2"/>
  <c r="CA58" i="2"/>
  <c r="BZ58" i="2"/>
  <c r="CM58" i="2"/>
  <c r="CQ58" i="2"/>
  <c r="CK57" i="2"/>
  <c r="CJ57" i="2"/>
  <c r="CW57" i="2"/>
  <c r="CI57" i="2"/>
  <c r="CV57" i="2"/>
  <c r="CZ57" i="2"/>
  <c r="CH57" i="2"/>
  <c r="CU57" i="2"/>
  <c r="CY57" i="2"/>
  <c r="CG57" i="2"/>
  <c r="CT57" i="2"/>
  <c r="CF57" i="2"/>
  <c r="CS57" i="2"/>
  <c r="CX57" i="2"/>
  <c r="CD57" i="2"/>
  <c r="CP57" i="2"/>
  <c r="CC57" i="2"/>
  <c r="CB57" i="2"/>
  <c r="CO57" i="2"/>
  <c r="CN57" i="2"/>
  <c r="CA57" i="2"/>
  <c r="BZ57" i="2"/>
  <c r="CM57" i="2"/>
  <c r="CQ57" i="2"/>
  <c r="CK56" i="2"/>
  <c r="CJ56" i="2"/>
  <c r="CW56" i="2"/>
  <c r="CH56" i="2"/>
  <c r="CG56" i="2"/>
  <c r="CT56" i="2"/>
  <c r="CF56" i="2"/>
  <c r="CS56" i="2"/>
  <c r="CX56" i="2"/>
  <c r="CD56" i="2"/>
  <c r="CB56" i="2"/>
  <c r="CN56" i="2"/>
  <c r="CA56" i="2"/>
  <c r="CK55" i="2"/>
  <c r="CJ55" i="2"/>
  <c r="CW55" i="2"/>
  <c r="CI55" i="2"/>
  <c r="CV55" i="2"/>
  <c r="CZ55" i="2"/>
  <c r="CH55" i="2"/>
  <c r="CU55" i="2"/>
  <c r="CY55" i="2"/>
  <c r="CG55" i="2"/>
  <c r="CT55" i="2"/>
  <c r="CF55" i="2"/>
  <c r="CS55" i="2"/>
  <c r="CX55" i="2"/>
  <c r="CD55" i="2"/>
  <c r="CP55" i="2"/>
  <c r="CC55" i="2"/>
  <c r="CB55" i="2"/>
  <c r="CO55" i="2"/>
  <c r="CN55" i="2"/>
  <c r="CA55" i="2"/>
  <c r="BZ55" i="2"/>
  <c r="CM55" i="2"/>
  <c r="CQ55" i="2"/>
  <c r="CK54" i="2"/>
  <c r="CJ54" i="2"/>
  <c r="CW54" i="2"/>
  <c r="CI54" i="2"/>
  <c r="CV54" i="2"/>
  <c r="CZ54" i="2"/>
  <c r="CH54" i="2"/>
  <c r="CU54" i="2"/>
  <c r="CY54" i="2"/>
  <c r="CG54" i="2"/>
  <c r="CT54" i="2"/>
  <c r="CF54" i="2"/>
  <c r="CS54" i="2"/>
  <c r="CX54" i="2"/>
  <c r="CD54" i="2"/>
  <c r="CP54" i="2"/>
  <c r="CC54" i="2"/>
  <c r="CB54" i="2"/>
  <c r="CO54" i="2"/>
  <c r="CN54" i="2"/>
  <c r="CA54" i="2"/>
  <c r="BZ54" i="2"/>
  <c r="CM54" i="2"/>
  <c r="CQ54" i="2"/>
  <c r="CK53" i="2"/>
  <c r="CJ53" i="2"/>
  <c r="CW53" i="2"/>
  <c r="CI53" i="2"/>
  <c r="CV53" i="2"/>
  <c r="CZ53" i="2"/>
  <c r="CH53" i="2"/>
  <c r="CU53" i="2"/>
  <c r="CY53" i="2"/>
  <c r="CG53" i="2"/>
  <c r="CT53" i="2"/>
  <c r="CF53" i="2"/>
  <c r="CS53" i="2"/>
  <c r="CX53" i="2"/>
  <c r="CD53" i="2"/>
  <c r="CP53" i="2"/>
  <c r="CC53" i="2"/>
  <c r="CB53" i="2"/>
  <c r="CO53" i="2"/>
  <c r="CN53" i="2"/>
  <c r="CA53" i="2"/>
  <c r="BZ53" i="2"/>
  <c r="CM53" i="2"/>
  <c r="CQ53" i="2"/>
  <c r="CK52" i="2"/>
  <c r="CJ52" i="2"/>
  <c r="CW52" i="2"/>
  <c r="CI52" i="2"/>
  <c r="CV52" i="2"/>
  <c r="CZ52" i="2"/>
  <c r="CH52" i="2"/>
  <c r="CU52" i="2"/>
  <c r="CY52" i="2"/>
  <c r="CG52" i="2"/>
  <c r="CT52" i="2"/>
  <c r="CF52" i="2"/>
  <c r="CS52" i="2"/>
  <c r="CX52" i="2"/>
  <c r="CD52" i="2"/>
  <c r="CP52" i="2"/>
  <c r="CC52" i="2"/>
  <c r="CB52" i="2"/>
  <c r="CO52" i="2"/>
  <c r="CN52" i="2"/>
  <c r="CA52" i="2"/>
  <c r="BZ52" i="2"/>
  <c r="CM52" i="2"/>
  <c r="CQ52" i="2"/>
  <c r="CK51" i="2"/>
  <c r="CJ51" i="2"/>
  <c r="CW51" i="2"/>
  <c r="CI51" i="2"/>
  <c r="CV51" i="2"/>
  <c r="CZ51" i="2"/>
  <c r="CH51" i="2"/>
  <c r="CU51" i="2"/>
  <c r="CY51" i="2"/>
  <c r="CG51" i="2"/>
  <c r="CT51" i="2"/>
  <c r="CF51" i="2"/>
  <c r="CS51" i="2"/>
  <c r="CX51" i="2"/>
  <c r="CD51" i="2"/>
  <c r="CP51" i="2"/>
  <c r="CC51" i="2"/>
  <c r="CB51" i="2"/>
  <c r="CO51" i="2"/>
  <c r="CN51" i="2"/>
  <c r="CA51" i="2"/>
  <c r="BZ51" i="2"/>
  <c r="CM51" i="2"/>
  <c r="CQ51" i="2"/>
  <c r="CK50" i="2"/>
  <c r="CJ50" i="2"/>
  <c r="CW50" i="2"/>
  <c r="CH50" i="2"/>
  <c r="CY50" i="2"/>
  <c r="CG50" i="2"/>
  <c r="CT50" i="2"/>
  <c r="CF50" i="2"/>
  <c r="CS50" i="2"/>
  <c r="CX50" i="2"/>
  <c r="CD50" i="2"/>
  <c r="CP50" i="2"/>
  <c r="CC50" i="2"/>
  <c r="CA50" i="2"/>
  <c r="BZ50" i="2"/>
  <c r="CM50" i="2"/>
  <c r="CQ50" i="2"/>
  <c r="CK49" i="2"/>
  <c r="CJ49" i="2"/>
  <c r="CW49" i="2"/>
  <c r="CI49" i="2"/>
  <c r="CV49" i="2"/>
  <c r="CZ49" i="2"/>
  <c r="CH49" i="2"/>
  <c r="CU49" i="2"/>
  <c r="CY49" i="2"/>
  <c r="CG49" i="2"/>
  <c r="CT49" i="2"/>
  <c r="CF49" i="2"/>
  <c r="CS49" i="2"/>
  <c r="CX49" i="2"/>
  <c r="CD49" i="2"/>
  <c r="CP49" i="2"/>
  <c r="CC49" i="2"/>
  <c r="CB49" i="2"/>
  <c r="CO49" i="2"/>
  <c r="CN49" i="2"/>
  <c r="CA49" i="2"/>
  <c r="BZ49" i="2"/>
  <c r="CM49" i="2"/>
  <c r="CQ49" i="2"/>
  <c r="CJ48" i="2"/>
  <c r="CW48" i="2"/>
  <c r="CI48" i="2"/>
  <c r="CV48" i="2"/>
  <c r="CZ48" i="2"/>
  <c r="CH48" i="2"/>
  <c r="CU48" i="2"/>
  <c r="CY48" i="2"/>
  <c r="CG48" i="2"/>
  <c r="CT48" i="2"/>
  <c r="CF48" i="2"/>
  <c r="CS48" i="2"/>
  <c r="CX48" i="2"/>
  <c r="CD48" i="2"/>
  <c r="CP48" i="2"/>
  <c r="CC48" i="2"/>
  <c r="CB48" i="2"/>
  <c r="CO48" i="2"/>
  <c r="CN48" i="2"/>
  <c r="CA48" i="2"/>
  <c r="BZ48" i="2"/>
  <c r="CM48" i="2"/>
  <c r="CQ48" i="2"/>
  <c r="CK47" i="2"/>
  <c r="CJ47" i="2"/>
  <c r="CW47" i="2"/>
  <c r="CI47" i="2"/>
  <c r="CV47" i="2"/>
  <c r="CZ47" i="2"/>
  <c r="CH47" i="2"/>
  <c r="CU47" i="2"/>
  <c r="CY47" i="2"/>
  <c r="CG47" i="2"/>
  <c r="CT47" i="2"/>
  <c r="CF47" i="2"/>
  <c r="CS47" i="2"/>
  <c r="CX47" i="2"/>
  <c r="CD47" i="2"/>
  <c r="CP47" i="2"/>
  <c r="CC47" i="2"/>
  <c r="CB47" i="2"/>
  <c r="CO47" i="2"/>
  <c r="CN47" i="2"/>
  <c r="CA47" i="2"/>
  <c r="BZ47" i="2"/>
  <c r="CM47" i="2"/>
  <c r="CQ47" i="2"/>
  <c r="CK46" i="2"/>
  <c r="CJ46" i="2"/>
  <c r="CW46" i="2"/>
  <c r="CI46" i="2"/>
  <c r="CV46" i="2"/>
  <c r="CZ46" i="2"/>
  <c r="CH46" i="2"/>
  <c r="CU46" i="2"/>
  <c r="CY46" i="2"/>
  <c r="CG46" i="2"/>
  <c r="CT46" i="2"/>
  <c r="CF46" i="2"/>
  <c r="CS46" i="2"/>
  <c r="CX46" i="2"/>
  <c r="CD46" i="2"/>
  <c r="CP46" i="2"/>
  <c r="CC46" i="2"/>
  <c r="CB46" i="2"/>
  <c r="CO46" i="2"/>
  <c r="CN46" i="2"/>
  <c r="CA46" i="2"/>
  <c r="BZ46" i="2"/>
  <c r="CM46" i="2"/>
  <c r="CQ46" i="2"/>
  <c r="CK45" i="2"/>
  <c r="CJ45" i="2"/>
  <c r="CW45" i="2"/>
  <c r="CI45" i="2"/>
  <c r="CV45" i="2"/>
  <c r="CZ45" i="2"/>
  <c r="CH45" i="2"/>
  <c r="CU45" i="2"/>
  <c r="CY45" i="2"/>
  <c r="CG45" i="2"/>
  <c r="CT45" i="2"/>
  <c r="CF45" i="2"/>
  <c r="CS45" i="2"/>
  <c r="CX45" i="2"/>
  <c r="CD45" i="2"/>
  <c r="CP45" i="2"/>
  <c r="CC45" i="2"/>
  <c r="CB45" i="2"/>
  <c r="CO45" i="2"/>
  <c r="CN45" i="2"/>
  <c r="CA45" i="2"/>
  <c r="BZ45" i="2"/>
  <c r="CM45" i="2"/>
  <c r="CQ45" i="2"/>
  <c r="CK44" i="2"/>
  <c r="CJ44" i="2"/>
  <c r="CW44" i="2"/>
  <c r="CI44" i="2"/>
  <c r="CV44" i="2"/>
  <c r="CZ44" i="2"/>
  <c r="CH44" i="2"/>
  <c r="CU44" i="2"/>
  <c r="CG44" i="2"/>
  <c r="CF44" i="2"/>
  <c r="CX44" i="2"/>
  <c r="CD44" i="2"/>
  <c r="CP44" i="2"/>
  <c r="CC44" i="2"/>
  <c r="CB44" i="2"/>
  <c r="CO44" i="2"/>
  <c r="CA44" i="2"/>
  <c r="BZ44" i="2"/>
  <c r="CQ44" i="2"/>
  <c r="CK43" i="2"/>
  <c r="CJ43" i="2"/>
  <c r="CW43" i="2"/>
  <c r="CI43" i="2"/>
  <c r="CV43" i="2"/>
  <c r="CZ43" i="2"/>
  <c r="CH43" i="2"/>
  <c r="CU43" i="2"/>
  <c r="CY43" i="2"/>
  <c r="CG43" i="2"/>
  <c r="CT43" i="2"/>
  <c r="CF43" i="2"/>
  <c r="CS43" i="2"/>
  <c r="CX43" i="2"/>
  <c r="CD43" i="2"/>
  <c r="CP43" i="2"/>
  <c r="CC43" i="2"/>
  <c r="CB43" i="2"/>
  <c r="CO43" i="2"/>
  <c r="CN43" i="2"/>
  <c r="CA43" i="2"/>
  <c r="BZ43" i="2"/>
  <c r="CM43" i="2"/>
  <c r="CQ43" i="2"/>
  <c r="CK42" i="2"/>
  <c r="CJ42" i="2"/>
  <c r="CW42" i="2"/>
  <c r="CI42" i="2"/>
  <c r="CV42" i="2"/>
  <c r="CZ42" i="2"/>
  <c r="CH42" i="2"/>
  <c r="CU42" i="2"/>
  <c r="CY42" i="2"/>
  <c r="CG42" i="2"/>
  <c r="CT42" i="2"/>
  <c r="CF42" i="2"/>
  <c r="CS42" i="2"/>
  <c r="CX42" i="2"/>
  <c r="CD42" i="2"/>
  <c r="CP42" i="2"/>
  <c r="CC42" i="2"/>
  <c r="CB42" i="2"/>
  <c r="CO42" i="2"/>
  <c r="CN42" i="2"/>
  <c r="CA42" i="2"/>
  <c r="BZ42" i="2"/>
  <c r="CM42" i="2"/>
  <c r="CQ42" i="2"/>
  <c r="CK41" i="2"/>
  <c r="CJ41" i="2"/>
  <c r="CW41" i="2"/>
  <c r="CI41" i="2"/>
  <c r="CV41" i="2"/>
  <c r="CZ41" i="2"/>
  <c r="CH41" i="2"/>
  <c r="CU41" i="2"/>
  <c r="CY41" i="2"/>
  <c r="CG41" i="2"/>
  <c r="CT41" i="2"/>
  <c r="CF41" i="2"/>
  <c r="CS41" i="2"/>
  <c r="CX41" i="2"/>
  <c r="CD41" i="2"/>
  <c r="CP41" i="2"/>
  <c r="CC41" i="2"/>
  <c r="CB41" i="2"/>
  <c r="CO41" i="2"/>
  <c r="CN41" i="2"/>
  <c r="CA41" i="2"/>
  <c r="BZ41" i="2"/>
  <c r="CM41" i="2"/>
  <c r="CQ41" i="2"/>
  <c r="CJ40" i="2"/>
  <c r="CW40" i="2"/>
  <c r="CI40" i="2"/>
  <c r="CV40" i="2"/>
  <c r="CH40" i="2"/>
  <c r="CU40" i="2"/>
  <c r="CY40" i="2"/>
  <c r="CG40" i="2"/>
  <c r="CT40" i="2"/>
  <c r="CF40" i="2"/>
  <c r="CS40" i="2"/>
  <c r="CD40" i="2"/>
  <c r="CP40" i="2"/>
  <c r="CC40" i="2"/>
  <c r="CB40" i="2"/>
  <c r="CO40" i="2"/>
  <c r="CN40" i="2"/>
  <c r="CA40" i="2"/>
  <c r="BZ40" i="2"/>
  <c r="CM40" i="2"/>
  <c r="CQ40" i="2"/>
  <c r="CK39" i="2"/>
  <c r="CJ39" i="2"/>
  <c r="CW39" i="2"/>
  <c r="CI39" i="2"/>
  <c r="CV39" i="2"/>
  <c r="CZ39" i="2"/>
  <c r="CH39" i="2"/>
  <c r="CU39" i="2"/>
  <c r="CY39" i="2"/>
  <c r="CG39" i="2"/>
  <c r="CT39" i="2"/>
  <c r="CF39" i="2"/>
  <c r="CS39" i="2"/>
  <c r="CX39" i="2"/>
  <c r="CD39" i="2"/>
  <c r="CP39" i="2"/>
  <c r="CC39" i="2"/>
  <c r="CB39" i="2"/>
  <c r="CO39" i="2"/>
  <c r="CN39" i="2"/>
  <c r="CA39" i="2"/>
  <c r="BZ39" i="2"/>
  <c r="CM39" i="2"/>
  <c r="CQ39" i="2"/>
  <c r="CK38" i="2"/>
  <c r="CH38" i="2"/>
  <c r="CJ38" i="2"/>
  <c r="CW38" i="2"/>
  <c r="CI38" i="2"/>
  <c r="CD38" i="2"/>
  <c r="BZ38" i="2"/>
  <c r="CQ38" i="2"/>
  <c r="CP38" i="2"/>
  <c r="CC38" i="2"/>
  <c r="CK37" i="2"/>
  <c r="CH37" i="2"/>
  <c r="CU37" i="2"/>
  <c r="CY37" i="2"/>
  <c r="CG37" i="2"/>
  <c r="CT37" i="2"/>
  <c r="CF37" i="2"/>
  <c r="CS37" i="2"/>
  <c r="CX37" i="2"/>
  <c r="CJ37" i="2"/>
  <c r="CW37" i="2"/>
  <c r="CI37" i="2"/>
  <c r="CV37" i="2"/>
  <c r="CZ37" i="2"/>
  <c r="CD37" i="2"/>
  <c r="CP37" i="2"/>
  <c r="CC37" i="2"/>
  <c r="CB37" i="2"/>
  <c r="CO37" i="2"/>
  <c r="CN37" i="2"/>
  <c r="CA37" i="2"/>
  <c r="BZ37" i="2"/>
  <c r="CM37" i="2"/>
  <c r="CQ37" i="2"/>
  <c r="CK36" i="2"/>
  <c r="CH36" i="2"/>
  <c r="CU36" i="2"/>
  <c r="CY36" i="2"/>
  <c r="CG36" i="2"/>
  <c r="CT36" i="2"/>
  <c r="CF36" i="2"/>
  <c r="CS36" i="2"/>
  <c r="CX36" i="2"/>
  <c r="CJ36" i="2"/>
  <c r="CW36" i="2"/>
  <c r="CI36" i="2"/>
  <c r="CV36" i="2"/>
  <c r="CZ36" i="2"/>
  <c r="CD36" i="2"/>
  <c r="CP36" i="2"/>
  <c r="CC36" i="2"/>
  <c r="CB36" i="2"/>
  <c r="CO36" i="2"/>
  <c r="CN36" i="2"/>
  <c r="CA36" i="2"/>
  <c r="BZ36" i="2"/>
  <c r="CM36" i="2"/>
  <c r="CQ36" i="2"/>
  <c r="CK35" i="2"/>
  <c r="CJ35" i="2"/>
  <c r="CW35" i="2"/>
  <c r="CH35" i="2"/>
  <c r="CT35" i="2"/>
  <c r="CF35" i="2"/>
  <c r="CX35" i="2"/>
  <c r="CD35" i="2"/>
  <c r="CP35" i="2"/>
  <c r="CC35" i="2"/>
  <c r="CB35" i="2"/>
  <c r="CO35" i="2"/>
  <c r="BZ35" i="2"/>
  <c r="CQ35" i="2"/>
  <c r="CK34" i="2"/>
  <c r="CJ34" i="2"/>
  <c r="CW34" i="2"/>
  <c r="CI34" i="2"/>
  <c r="CV34" i="2"/>
  <c r="CZ34" i="2"/>
  <c r="CH34" i="2"/>
  <c r="CU34" i="2"/>
  <c r="CY34" i="2"/>
  <c r="CG34" i="2"/>
  <c r="CT34" i="2"/>
  <c r="CF34" i="2"/>
  <c r="CS34" i="2"/>
  <c r="CX34" i="2"/>
  <c r="CD34" i="2"/>
  <c r="CP34" i="2"/>
  <c r="CC34" i="2"/>
  <c r="CB34" i="2"/>
  <c r="CO34" i="2"/>
  <c r="CN34" i="2"/>
  <c r="CA34" i="2"/>
  <c r="BZ34" i="2"/>
  <c r="CM34" i="2"/>
  <c r="CQ34" i="2"/>
  <c r="CK33" i="2"/>
  <c r="CJ33" i="2"/>
  <c r="CW33" i="2"/>
  <c r="CI33" i="2"/>
  <c r="CV33" i="2"/>
  <c r="CZ33" i="2"/>
  <c r="CH33" i="2"/>
  <c r="CU33" i="2"/>
  <c r="CY33" i="2"/>
  <c r="CG33" i="2"/>
  <c r="CT33" i="2"/>
  <c r="CF33" i="2"/>
  <c r="CS33" i="2"/>
  <c r="CX33" i="2"/>
  <c r="CD33" i="2"/>
  <c r="CP33" i="2"/>
  <c r="CC33" i="2"/>
  <c r="CB33" i="2"/>
  <c r="CO33" i="2"/>
  <c r="CN33" i="2"/>
  <c r="CA33" i="2"/>
  <c r="BZ33" i="2"/>
  <c r="CM33" i="2"/>
  <c r="CQ33" i="2"/>
  <c r="CK32" i="2"/>
  <c r="CJ32" i="2"/>
  <c r="CW32" i="2"/>
  <c r="CI32" i="2"/>
  <c r="CV32" i="2"/>
  <c r="CZ32" i="2"/>
  <c r="CH32" i="2"/>
  <c r="CU32" i="2"/>
  <c r="CY32" i="2"/>
  <c r="CG32" i="2"/>
  <c r="CT32" i="2"/>
  <c r="CF32" i="2"/>
  <c r="CS32" i="2"/>
  <c r="CX32" i="2"/>
  <c r="CD32" i="2"/>
  <c r="CP32" i="2"/>
  <c r="CC32" i="2"/>
  <c r="CB32" i="2"/>
  <c r="CO32" i="2"/>
  <c r="CN32" i="2"/>
  <c r="CA32" i="2"/>
  <c r="BZ32" i="2"/>
  <c r="CM32" i="2"/>
  <c r="CQ32" i="2"/>
  <c r="CK31" i="2"/>
  <c r="CJ31" i="2"/>
  <c r="CW31" i="2"/>
  <c r="CI31" i="2"/>
  <c r="CV31" i="2"/>
  <c r="CZ31" i="2"/>
  <c r="CH31" i="2"/>
  <c r="CU31" i="2"/>
  <c r="CG31" i="2"/>
  <c r="CT31" i="2"/>
  <c r="CY31" i="2"/>
  <c r="CX31" i="2"/>
  <c r="CF31" i="2"/>
  <c r="CS31" i="2"/>
  <c r="CD31" i="2"/>
  <c r="CP31" i="2"/>
  <c r="CC31" i="2"/>
  <c r="CB31" i="2"/>
  <c r="CO31" i="2"/>
  <c r="CN31" i="2"/>
  <c r="CA31" i="2"/>
  <c r="BZ31" i="2"/>
  <c r="CM31" i="2"/>
  <c r="CQ31" i="2"/>
  <c r="CK30" i="2"/>
  <c r="CJ30" i="2"/>
  <c r="CW30" i="2"/>
  <c r="CI30" i="2"/>
  <c r="CV30" i="2"/>
  <c r="CZ30" i="2"/>
  <c r="CH30" i="2"/>
  <c r="CU30" i="2"/>
  <c r="CY30" i="2"/>
  <c r="CG30" i="2"/>
  <c r="CT30" i="2"/>
  <c r="CF30" i="2"/>
  <c r="CS30" i="2"/>
  <c r="CX30" i="2"/>
  <c r="CD30" i="2"/>
  <c r="CP30" i="2"/>
  <c r="CC30" i="2"/>
  <c r="CB30" i="2"/>
  <c r="CO30" i="2"/>
  <c r="CN30" i="2"/>
  <c r="CA30" i="2"/>
  <c r="BZ30" i="2"/>
  <c r="CM30" i="2"/>
  <c r="CQ30" i="2"/>
  <c r="CK29" i="2"/>
  <c r="CJ29" i="2"/>
  <c r="CW29" i="2"/>
  <c r="CI29" i="2"/>
  <c r="CV29" i="2"/>
  <c r="CZ29" i="2"/>
  <c r="CH29" i="2"/>
  <c r="CU29" i="2"/>
  <c r="CG29" i="2"/>
  <c r="CT29" i="2"/>
  <c r="CY29" i="2"/>
  <c r="CX29" i="2"/>
  <c r="CF29" i="2"/>
  <c r="CS29" i="2"/>
  <c r="CD29" i="2"/>
  <c r="CP29" i="2"/>
  <c r="CC29" i="2"/>
  <c r="CB29" i="2"/>
  <c r="CO29" i="2"/>
  <c r="CN29" i="2"/>
  <c r="CA29" i="2"/>
  <c r="BZ29" i="2"/>
  <c r="CM29" i="2"/>
  <c r="CQ29" i="2"/>
  <c r="CK28" i="2"/>
  <c r="CJ28" i="2"/>
  <c r="CW28" i="2"/>
  <c r="CI28" i="2"/>
  <c r="CV28" i="2"/>
  <c r="CZ28" i="2"/>
  <c r="CH28" i="2"/>
  <c r="CU28" i="2"/>
  <c r="CY28" i="2"/>
  <c r="CG28" i="2"/>
  <c r="CT28" i="2"/>
  <c r="CF28" i="2"/>
  <c r="CS28" i="2"/>
  <c r="CX28" i="2"/>
  <c r="CD28" i="2"/>
  <c r="CP28" i="2"/>
  <c r="CC28" i="2"/>
  <c r="CB28" i="2"/>
  <c r="CO28" i="2"/>
  <c r="CN28" i="2"/>
  <c r="CA28" i="2"/>
  <c r="BZ28" i="2"/>
  <c r="CM28" i="2"/>
  <c r="CQ28" i="2"/>
  <c r="CK27" i="2"/>
  <c r="CJ27" i="2"/>
  <c r="CW27" i="2"/>
  <c r="CI27" i="2"/>
  <c r="CV27" i="2"/>
  <c r="CZ27" i="2"/>
  <c r="CH27" i="2"/>
  <c r="CU27" i="2"/>
  <c r="CY27" i="2"/>
  <c r="CG27" i="2"/>
  <c r="CT27" i="2"/>
  <c r="CF27" i="2"/>
  <c r="CS27" i="2"/>
  <c r="CX27" i="2"/>
  <c r="CD27" i="2"/>
  <c r="BZ27" i="2"/>
  <c r="CM27" i="2"/>
  <c r="CQ27" i="2"/>
  <c r="CP27" i="2"/>
  <c r="CC27" i="2"/>
  <c r="CB27" i="2"/>
  <c r="CO27" i="2"/>
  <c r="CN27" i="2"/>
  <c r="CA27" i="2"/>
  <c r="CK26" i="2"/>
  <c r="CJ26" i="2"/>
  <c r="CW26" i="2"/>
  <c r="CI26" i="2"/>
  <c r="CV26" i="2"/>
  <c r="CZ26" i="2"/>
  <c r="CH26" i="2"/>
  <c r="CU26" i="2"/>
  <c r="CY26" i="2"/>
  <c r="CG26" i="2"/>
  <c r="CT26" i="2"/>
  <c r="CF26" i="2"/>
  <c r="CS26" i="2"/>
  <c r="CX26" i="2"/>
  <c r="CD26" i="2"/>
  <c r="CP26" i="2"/>
  <c r="CC26" i="2"/>
  <c r="CB26" i="2"/>
  <c r="CO26" i="2"/>
  <c r="CN26" i="2"/>
  <c r="CA26" i="2"/>
  <c r="BZ26" i="2"/>
  <c r="CM26" i="2"/>
  <c r="CQ26" i="2"/>
  <c r="CK25" i="2"/>
  <c r="CJ25" i="2"/>
  <c r="CW25" i="2"/>
  <c r="CI25" i="2"/>
  <c r="CV25" i="2"/>
  <c r="CZ25" i="2"/>
  <c r="CH25" i="2"/>
  <c r="CU25" i="2"/>
  <c r="CY25" i="2"/>
  <c r="CG25" i="2"/>
  <c r="CT25" i="2"/>
  <c r="CF25" i="2"/>
  <c r="CS25" i="2"/>
  <c r="CX25" i="2"/>
  <c r="CD25" i="2"/>
  <c r="CP25" i="2"/>
  <c r="CC25" i="2"/>
  <c r="CB25" i="2"/>
  <c r="CO25" i="2"/>
  <c r="CN25" i="2"/>
  <c r="CA25" i="2"/>
  <c r="BZ25" i="2"/>
  <c r="CM25" i="2"/>
  <c r="CQ25" i="2"/>
  <c r="CK24" i="2"/>
  <c r="CJ24" i="2"/>
  <c r="CW24" i="2"/>
  <c r="CI24" i="2"/>
  <c r="CV24" i="2"/>
  <c r="CZ24" i="2"/>
  <c r="CH24" i="2"/>
  <c r="CU24" i="2"/>
  <c r="CY24" i="2"/>
  <c r="CG24" i="2"/>
  <c r="CT24" i="2"/>
  <c r="CF24" i="2"/>
  <c r="CS24" i="2"/>
  <c r="CX24" i="2"/>
  <c r="CD24" i="2"/>
  <c r="CP24" i="2"/>
  <c r="CC24" i="2"/>
  <c r="CB24" i="2"/>
  <c r="CO24" i="2"/>
  <c r="CN24" i="2"/>
  <c r="CA24" i="2"/>
  <c r="BZ24" i="2"/>
  <c r="CM24" i="2"/>
  <c r="CQ24" i="2"/>
  <c r="CK23" i="2"/>
  <c r="CJ23" i="2"/>
  <c r="CW23" i="2"/>
  <c r="CI23" i="2"/>
  <c r="CV23" i="2"/>
  <c r="CZ23" i="2"/>
  <c r="CH23" i="2"/>
  <c r="CU23" i="2"/>
  <c r="CY23" i="2"/>
  <c r="CG23" i="2"/>
  <c r="CT23" i="2"/>
  <c r="CF23" i="2"/>
  <c r="CS23" i="2"/>
  <c r="CX23" i="2"/>
  <c r="CD23" i="2"/>
  <c r="CP23" i="2"/>
  <c r="CC23" i="2"/>
  <c r="CB23" i="2"/>
  <c r="CO23" i="2"/>
  <c r="CN23" i="2"/>
  <c r="CA23" i="2"/>
  <c r="BZ23" i="2"/>
  <c r="CM23" i="2"/>
  <c r="CQ23" i="2"/>
  <c r="AD8" i="2"/>
  <c r="BB8" i="2" s="1"/>
  <c r="AE8" i="2"/>
  <c r="BC8" i="2" s="1"/>
  <c r="AF8" i="2"/>
  <c r="BD8" i="2" s="1"/>
  <c r="AG8" i="2"/>
  <c r="BE8" i="2" s="1"/>
  <c r="AH8" i="2"/>
  <c r="BF8" i="2" s="1"/>
  <c r="AI8" i="2"/>
  <c r="BG8" i="2" s="1"/>
  <c r="AJ8" i="2"/>
  <c r="BH8" i="2" s="1"/>
  <c r="AK8" i="2"/>
  <c r="BI8" i="2" s="1"/>
  <c r="AL8" i="2"/>
  <c r="BJ8" i="2" s="1"/>
  <c r="AM8" i="2"/>
  <c r="BK8" i="2" s="1"/>
  <c r="AO8" i="2"/>
  <c r="BM8" i="2" s="1"/>
  <c r="AP8" i="2"/>
  <c r="BN8" i="2" s="1"/>
  <c r="AQ8" i="2"/>
  <c r="BO8" i="2" s="1"/>
  <c r="AR8" i="2"/>
  <c r="BP8" i="2" s="1"/>
  <c r="AS8" i="2"/>
  <c r="BQ8" i="2" s="1"/>
  <c r="AT8" i="2"/>
  <c r="BR8" i="2" s="1"/>
  <c r="AU8" i="2"/>
  <c r="BS8" i="2" s="1"/>
  <c r="AV8" i="2"/>
  <c r="BT8" i="2" s="1"/>
  <c r="AW8" i="2"/>
  <c r="BU8" i="2" s="1"/>
  <c r="AX8" i="2"/>
  <c r="BV8" i="2" s="1"/>
  <c r="AY8" i="2"/>
  <c r="BW8" i="2" s="1"/>
  <c r="AZ8" i="2"/>
  <c r="BX8" i="2" s="1"/>
  <c r="AD9" i="2"/>
  <c r="BB9" i="2" s="1"/>
  <c r="AE9" i="2"/>
  <c r="BC9" i="2" s="1"/>
  <c r="AF9" i="2"/>
  <c r="BD9" i="2" s="1"/>
  <c r="AG9" i="2"/>
  <c r="BE9" i="2" s="1"/>
  <c r="AH9" i="2"/>
  <c r="BF9" i="2" s="1"/>
  <c r="AI9" i="2"/>
  <c r="BG9" i="2" s="1"/>
  <c r="AJ9" i="2"/>
  <c r="BH9" i="2" s="1"/>
  <c r="AK9" i="2"/>
  <c r="BI9" i="2" s="1"/>
  <c r="AL9" i="2"/>
  <c r="BJ9" i="2" s="1"/>
  <c r="AM9" i="2"/>
  <c r="BK9" i="2" s="1"/>
  <c r="AO9" i="2"/>
  <c r="BM9" i="2" s="1"/>
  <c r="AP9" i="2"/>
  <c r="BN9" i="2" s="1"/>
  <c r="AQ9" i="2"/>
  <c r="BO9" i="2" s="1"/>
  <c r="AR9" i="2"/>
  <c r="BP9" i="2" s="1"/>
  <c r="AS9" i="2"/>
  <c r="BQ9" i="2" s="1"/>
  <c r="AT9" i="2"/>
  <c r="BR9" i="2" s="1"/>
  <c r="AU9" i="2"/>
  <c r="BS9" i="2" s="1"/>
  <c r="AV9" i="2"/>
  <c r="BT9" i="2" s="1"/>
  <c r="AW9" i="2"/>
  <c r="BU9" i="2" s="1"/>
  <c r="AX9" i="2"/>
  <c r="BV9" i="2" s="1"/>
  <c r="AY9" i="2"/>
  <c r="BW9" i="2" s="1"/>
  <c r="AZ9" i="2"/>
  <c r="BX9" i="2" s="1"/>
  <c r="AD10" i="2"/>
  <c r="BB10" i="2" s="1"/>
  <c r="AE10" i="2"/>
  <c r="BC10" i="2" s="1"/>
  <c r="AF10" i="2"/>
  <c r="BD10" i="2" s="1"/>
  <c r="AG10" i="2"/>
  <c r="BE10" i="2" s="1"/>
  <c r="AH10" i="2"/>
  <c r="BF10" i="2" s="1"/>
  <c r="AI10" i="2"/>
  <c r="BG10" i="2" s="1"/>
  <c r="AJ10" i="2"/>
  <c r="BH10" i="2" s="1"/>
  <c r="AK10" i="2"/>
  <c r="BI10" i="2" s="1"/>
  <c r="AL10" i="2"/>
  <c r="BJ10" i="2" s="1"/>
  <c r="AM10" i="2"/>
  <c r="BK10" i="2" s="1"/>
  <c r="AO10" i="2"/>
  <c r="BM10" i="2" s="1"/>
  <c r="AP10" i="2"/>
  <c r="BN10" i="2" s="1"/>
  <c r="AQ10" i="2"/>
  <c r="BO10" i="2" s="1"/>
  <c r="AR10" i="2"/>
  <c r="BP10" i="2" s="1"/>
  <c r="AS10" i="2"/>
  <c r="BQ10" i="2" s="1"/>
  <c r="AT10" i="2"/>
  <c r="BR10" i="2" s="1"/>
  <c r="AU10" i="2"/>
  <c r="BS10" i="2" s="1"/>
  <c r="AV10" i="2"/>
  <c r="BT10" i="2" s="1"/>
  <c r="AW10" i="2"/>
  <c r="BU10" i="2" s="1"/>
  <c r="AX10" i="2"/>
  <c r="BV10" i="2" s="1"/>
  <c r="AY10" i="2"/>
  <c r="BW10" i="2" s="1"/>
  <c r="AZ10" i="2"/>
  <c r="BX10" i="2" s="1"/>
  <c r="AD11" i="2"/>
  <c r="BB11" i="2" s="1"/>
  <c r="AE11" i="2"/>
  <c r="BC11" i="2" s="1"/>
  <c r="AF11" i="2"/>
  <c r="BD11" i="2" s="1"/>
  <c r="AG11" i="2"/>
  <c r="BE11" i="2" s="1"/>
  <c r="AH11" i="2"/>
  <c r="BF11" i="2" s="1"/>
  <c r="AI11" i="2"/>
  <c r="BG11" i="2" s="1"/>
  <c r="AJ11" i="2"/>
  <c r="BH11" i="2" s="1"/>
  <c r="AK11" i="2"/>
  <c r="BI11" i="2" s="1"/>
  <c r="AL11" i="2"/>
  <c r="BJ11" i="2" s="1"/>
  <c r="AM11" i="2"/>
  <c r="BK11" i="2" s="1"/>
  <c r="AO11" i="2"/>
  <c r="BM11" i="2" s="1"/>
  <c r="AP11" i="2"/>
  <c r="BN11" i="2" s="1"/>
  <c r="AQ11" i="2"/>
  <c r="BO11" i="2" s="1"/>
  <c r="AR11" i="2"/>
  <c r="BP11" i="2" s="1"/>
  <c r="AS11" i="2"/>
  <c r="BQ11" i="2" s="1"/>
  <c r="AT11" i="2"/>
  <c r="BR11" i="2" s="1"/>
  <c r="AU11" i="2"/>
  <c r="BS11" i="2" s="1"/>
  <c r="AV11" i="2"/>
  <c r="BT11" i="2" s="1"/>
  <c r="AW11" i="2"/>
  <c r="BU11" i="2" s="1"/>
  <c r="AX11" i="2"/>
  <c r="BV11" i="2" s="1"/>
  <c r="AY11" i="2"/>
  <c r="BW11" i="2" s="1"/>
  <c r="AZ11" i="2"/>
  <c r="BX11" i="2" s="1"/>
  <c r="AD12" i="2"/>
  <c r="BB12" i="2" s="1"/>
  <c r="AE12" i="2"/>
  <c r="BC12" i="2" s="1"/>
  <c r="AF12" i="2"/>
  <c r="BD12" i="2" s="1"/>
  <c r="AG12" i="2"/>
  <c r="BE12" i="2" s="1"/>
  <c r="AH12" i="2"/>
  <c r="BF12" i="2" s="1"/>
  <c r="AI12" i="2"/>
  <c r="BG12" i="2" s="1"/>
  <c r="AJ12" i="2"/>
  <c r="BH12" i="2" s="1"/>
  <c r="AK12" i="2"/>
  <c r="BI12" i="2" s="1"/>
  <c r="AL12" i="2"/>
  <c r="BJ12" i="2" s="1"/>
  <c r="AM12" i="2"/>
  <c r="BK12" i="2" s="1"/>
  <c r="AO12" i="2"/>
  <c r="BM12" i="2" s="1"/>
  <c r="AP12" i="2"/>
  <c r="BN12" i="2" s="1"/>
  <c r="AQ12" i="2"/>
  <c r="BO12" i="2" s="1"/>
  <c r="AR12" i="2"/>
  <c r="BP12" i="2" s="1"/>
  <c r="AS12" i="2"/>
  <c r="BQ12" i="2" s="1"/>
  <c r="AT12" i="2"/>
  <c r="BR12" i="2" s="1"/>
  <c r="AU12" i="2"/>
  <c r="BS12" i="2" s="1"/>
  <c r="AV12" i="2"/>
  <c r="BT12" i="2" s="1"/>
  <c r="AW12" i="2"/>
  <c r="BU12" i="2" s="1"/>
  <c r="AX12" i="2"/>
  <c r="BV12" i="2" s="1"/>
  <c r="AY12" i="2"/>
  <c r="BW12" i="2" s="1"/>
  <c r="AZ12" i="2"/>
  <c r="BX12" i="2" s="1"/>
  <c r="AD13" i="2"/>
  <c r="BB13" i="2" s="1"/>
  <c r="AE13" i="2"/>
  <c r="BC13" i="2" s="1"/>
  <c r="AF13" i="2"/>
  <c r="BD13" i="2" s="1"/>
  <c r="AG13" i="2"/>
  <c r="BE13" i="2" s="1"/>
  <c r="AH13" i="2"/>
  <c r="BF13" i="2" s="1"/>
  <c r="AI13" i="2"/>
  <c r="BG13" i="2" s="1"/>
  <c r="AJ13" i="2"/>
  <c r="BH13" i="2" s="1"/>
  <c r="AK13" i="2"/>
  <c r="BI13" i="2" s="1"/>
  <c r="AL13" i="2"/>
  <c r="BJ13" i="2" s="1"/>
  <c r="AM13" i="2"/>
  <c r="BK13" i="2" s="1"/>
  <c r="AO13" i="2"/>
  <c r="BM13" i="2" s="1"/>
  <c r="AP13" i="2"/>
  <c r="BN13" i="2" s="1"/>
  <c r="AQ13" i="2"/>
  <c r="BO13" i="2" s="1"/>
  <c r="AR13" i="2"/>
  <c r="BP13" i="2" s="1"/>
  <c r="AS13" i="2"/>
  <c r="BQ13" i="2" s="1"/>
  <c r="AT13" i="2"/>
  <c r="BR13" i="2" s="1"/>
  <c r="AU13" i="2"/>
  <c r="BS13" i="2" s="1"/>
  <c r="AV13" i="2"/>
  <c r="BT13" i="2" s="1"/>
  <c r="AW13" i="2"/>
  <c r="BU13" i="2" s="1"/>
  <c r="AX13" i="2"/>
  <c r="BV13" i="2" s="1"/>
  <c r="AY13" i="2"/>
  <c r="BW13" i="2" s="1"/>
  <c r="AZ13" i="2"/>
  <c r="BX13" i="2" s="1"/>
  <c r="AD14" i="2"/>
  <c r="AE14" i="2"/>
  <c r="AF14" i="2"/>
  <c r="AG14" i="2"/>
  <c r="AH14" i="2"/>
  <c r="AI14" i="2"/>
  <c r="AJ14" i="2"/>
  <c r="AK14" i="2"/>
  <c r="AL14" i="2"/>
  <c r="AM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AD15" i="2"/>
  <c r="BB15" i="2" s="1"/>
  <c r="AE15" i="2"/>
  <c r="BC15" i="2" s="1"/>
  <c r="AF15" i="2"/>
  <c r="BD15" i="2" s="1"/>
  <c r="AG15" i="2"/>
  <c r="BE15" i="2" s="1"/>
  <c r="AH15" i="2"/>
  <c r="BF15" i="2" s="1"/>
  <c r="AI15" i="2"/>
  <c r="BG15" i="2" s="1"/>
  <c r="AJ15" i="2"/>
  <c r="BH15" i="2" s="1"/>
  <c r="AK15" i="2"/>
  <c r="BI15" i="2" s="1"/>
  <c r="AL15" i="2"/>
  <c r="BJ15" i="2" s="1"/>
  <c r="AM15" i="2"/>
  <c r="BK15" i="2" s="1"/>
  <c r="AO15" i="2"/>
  <c r="BM15" i="2" s="1"/>
  <c r="AP15" i="2"/>
  <c r="BN15" i="2" s="1"/>
  <c r="AQ15" i="2"/>
  <c r="BO15" i="2" s="1"/>
  <c r="AR15" i="2"/>
  <c r="BP15" i="2" s="1"/>
  <c r="AS15" i="2"/>
  <c r="BQ15" i="2" s="1"/>
  <c r="AT15" i="2"/>
  <c r="BR15" i="2" s="1"/>
  <c r="AU15" i="2"/>
  <c r="BS15" i="2" s="1"/>
  <c r="AV15" i="2"/>
  <c r="BT15" i="2" s="1"/>
  <c r="AW15" i="2"/>
  <c r="BU15" i="2" s="1"/>
  <c r="AX15" i="2"/>
  <c r="BV15" i="2" s="1"/>
  <c r="AY15" i="2"/>
  <c r="BW15" i="2" s="1"/>
  <c r="AZ15" i="2"/>
  <c r="BX15" i="2" s="1"/>
  <c r="AD16" i="2"/>
  <c r="BB16" i="2" s="1"/>
  <c r="AE16" i="2"/>
  <c r="BC16" i="2" s="1"/>
  <c r="AF16" i="2"/>
  <c r="BD16" i="2" s="1"/>
  <c r="AG16" i="2"/>
  <c r="BE16" i="2" s="1"/>
  <c r="AH16" i="2"/>
  <c r="BF16" i="2" s="1"/>
  <c r="AI16" i="2"/>
  <c r="BG16" i="2" s="1"/>
  <c r="AJ16" i="2"/>
  <c r="BH16" i="2" s="1"/>
  <c r="AK16" i="2"/>
  <c r="BI16" i="2" s="1"/>
  <c r="AL16" i="2"/>
  <c r="BJ16" i="2" s="1"/>
  <c r="AM16" i="2"/>
  <c r="BK16" i="2" s="1"/>
  <c r="AO16" i="2"/>
  <c r="BM16" i="2" s="1"/>
  <c r="AP16" i="2"/>
  <c r="BN16" i="2" s="1"/>
  <c r="AQ16" i="2"/>
  <c r="BO16" i="2" s="1"/>
  <c r="AR16" i="2"/>
  <c r="BP16" i="2" s="1"/>
  <c r="AS16" i="2"/>
  <c r="BQ16" i="2" s="1"/>
  <c r="AT16" i="2"/>
  <c r="BR16" i="2" s="1"/>
  <c r="AU16" i="2"/>
  <c r="BS16" i="2" s="1"/>
  <c r="AV16" i="2"/>
  <c r="BT16" i="2" s="1"/>
  <c r="AW16" i="2"/>
  <c r="BU16" i="2" s="1"/>
  <c r="AX16" i="2"/>
  <c r="BV16" i="2" s="1"/>
  <c r="AY16" i="2"/>
  <c r="BW16" i="2" s="1"/>
  <c r="AZ16" i="2"/>
  <c r="BX16" i="2" s="1"/>
  <c r="AD17" i="2"/>
  <c r="BB17" i="2" s="1"/>
  <c r="AE17" i="2"/>
  <c r="BC17" i="2" s="1"/>
  <c r="AF17" i="2"/>
  <c r="BD17" i="2" s="1"/>
  <c r="AG17" i="2"/>
  <c r="BE17" i="2" s="1"/>
  <c r="AH17" i="2"/>
  <c r="BF17" i="2" s="1"/>
  <c r="AI17" i="2"/>
  <c r="BG17" i="2" s="1"/>
  <c r="AJ17" i="2"/>
  <c r="BH17" i="2" s="1"/>
  <c r="AK17" i="2"/>
  <c r="BI17" i="2" s="1"/>
  <c r="AL17" i="2"/>
  <c r="BJ17" i="2" s="1"/>
  <c r="AM17" i="2"/>
  <c r="BK17" i="2" s="1"/>
  <c r="AO17" i="2"/>
  <c r="BM17" i="2" s="1"/>
  <c r="AP17" i="2"/>
  <c r="BN17" i="2" s="1"/>
  <c r="AQ17" i="2"/>
  <c r="BO17" i="2" s="1"/>
  <c r="AR17" i="2"/>
  <c r="BP17" i="2" s="1"/>
  <c r="AS17" i="2"/>
  <c r="BQ17" i="2" s="1"/>
  <c r="AT17" i="2"/>
  <c r="BR17" i="2" s="1"/>
  <c r="AU17" i="2"/>
  <c r="BS17" i="2" s="1"/>
  <c r="AV17" i="2"/>
  <c r="BT17" i="2" s="1"/>
  <c r="AW17" i="2"/>
  <c r="BU17" i="2" s="1"/>
  <c r="AX17" i="2"/>
  <c r="BV17" i="2" s="1"/>
  <c r="AY17" i="2"/>
  <c r="BW17" i="2" s="1"/>
  <c r="AZ17" i="2"/>
  <c r="BX17" i="2" s="1"/>
  <c r="AD18" i="2"/>
  <c r="BB18" i="2" s="1"/>
  <c r="AE18" i="2"/>
  <c r="BC18" i="2" s="1"/>
  <c r="AF18" i="2"/>
  <c r="BD18" i="2" s="1"/>
  <c r="AG18" i="2"/>
  <c r="BE18" i="2" s="1"/>
  <c r="AH18" i="2"/>
  <c r="BF18" i="2" s="1"/>
  <c r="AI18" i="2"/>
  <c r="BG18" i="2" s="1"/>
  <c r="AJ18" i="2"/>
  <c r="BH18" i="2" s="1"/>
  <c r="AK18" i="2"/>
  <c r="BI18" i="2" s="1"/>
  <c r="AL18" i="2"/>
  <c r="BJ18" i="2" s="1"/>
  <c r="AM18" i="2"/>
  <c r="BK18" i="2" s="1"/>
  <c r="AO18" i="2"/>
  <c r="BM18" i="2" s="1"/>
  <c r="AP18" i="2"/>
  <c r="BN18" i="2" s="1"/>
  <c r="AQ18" i="2"/>
  <c r="BO18" i="2" s="1"/>
  <c r="AR18" i="2"/>
  <c r="BP18" i="2" s="1"/>
  <c r="AS18" i="2"/>
  <c r="BQ18" i="2" s="1"/>
  <c r="AT18" i="2"/>
  <c r="BR18" i="2" s="1"/>
  <c r="AU18" i="2"/>
  <c r="BS18" i="2" s="1"/>
  <c r="AV18" i="2"/>
  <c r="BT18" i="2" s="1"/>
  <c r="AW18" i="2"/>
  <c r="BU18" i="2" s="1"/>
  <c r="AX18" i="2"/>
  <c r="BV18" i="2" s="1"/>
  <c r="AY18" i="2"/>
  <c r="BW18" i="2" s="1"/>
  <c r="AZ18" i="2"/>
  <c r="BX18" i="2" s="1"/>
  <c r="AD19" i="2"/>
  <c r="BB19" i="2" s="1"/>
  <c r="AE19" i="2"/>
  <c r="BC19" i="2" s="1"/>
  <c r="AF19" i="2"/>
  <c r="BD19" i="2" s="1"/>
  <c r="AG19" i="2"/>
  <c r="BE19" i="2" s="1"/>
  <c r="AH19" i="2"/>
  <c r="BF19" i="2" s="1"/>
  <c r="AI19" i="2"/>
  <c r="BG19" i="2" s="1"/>
  <c r="AJ19" i="2"/>
  <c r="BH19" i="2" s="1"/>
  <c r="AK19" i="2"/>
  <c r="BI19" i="2" s="1"/>
  <c r="AL19" i="2"/>
  <c r="BJ19" i="2" s="1"/>
  <c r="AM19" i="2"/>
  <c r="BK19" i="2" s="1"/>
  <c r="AO19" i="2"/>
  <c r="BM19" i="2" s="1"/>
  <c r="AP19" i="2"/>
  <c r="BN19" i="2" s="1"/>
  <c r="AQ19" i="2"/>
  <c r="BO19" i="2" s="1"/>
  <c r="AR19" i="2"/>
  <c r="BP19" i="2" s="1"/>
  <c r="AS19" i="2"/>
  <c r="BQ19" i="2" s="1"/>
  <c r="AT19" i="2"/>
  <c r="BR19" i="2" s="1"/>
  <c r="AU19" i="2"/>
  <c r="BS19" i="2" s="1"/>
  <c r="AV19" i="2"/>
  <c r="BT19" i="2" s="1"/>
  <c r="AW19" i="2"/>
  <c r="BU19" i="2" s="1"/>
  <c r="AX19" i="2"/>
  <c r="BV19" i="2" s="1"/>
  <c r="AY19" i="2"/>
  <c r="BW19" i="2" s="1"/>
  <c r="AZ19" i="2"/>
  <c r="BX19" i="2" s="1"/>
  <c r="AD20" i="2"/>
  <c r="AE20" i="2"/>
  <c r="AF20" i="2"/>
  <c r="AG20" i="2"/>
  <c r="AH20" i="2"/>
  <c r="AI20" i="2"/>
  <c r="AJ20" i="2"/>
  <c r="AK20" i="2"/>
  <c r="AL20" i="2"/>
  <c r="AM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AD21" i="2"/>
  <c r="BB21" i="2" s="1"/>
  <c r="AE21" i="2"/>
  <c r="BC21" i="2" s="1"/>
  <c r="AF21" i="2"/>
  <c r="BD21" i="2" s="1"/>
  <c r="AG21" i="2"/>
  <c r="BE21" i="2" s="1"/>
  <c r="AH21" i="2"/>
  <c r="BF21" i="2" s="1"/>
  <c r="AI21" i="2"/>
  <c r="BG21" i="2" s="1"/>
  <c r="AJ21" i="2"/>
  <c r="BH21" i="2" s="1"/>
  <c r="AK21" i="2"/>
  <c r="BI21" i="2" s="1"/>
  <c r="AL21" i="2"/>
  <c r="BJ21" i="2" s="1"/>
  <c r="AM21" i="2"/>
  <c r="BK21" i="2" s="1"/>
  <c r="AO21" i="2"/>
  <c r="BM21" i="2" s="1"/>
  <c r="AP21" i="2"/>
  <c r="BN21" i="2" s="1"/>
  <c r="AQ21" i="2"/>
  <c r="BO21" i="2" s="1"/>
  <c r="AR21" i="2"/>
  <c r="BP21" i="2" s="1"/>
  <c r="AS21" i="2"/>
  <c r="BQ21" i="2" s="1"/>
  <c r="AT21" i="2"/>
  <c r="BR21" i="2" s="1"/>
  <c r="AU21" i="2"/>
  <c r="BS21" i="2" s="1"/>
  <c r="AV21" i="2"/>
  <c r="BT21" i="2" s="1"/>
  <c r="AW21" i="2"/>
  <c r="BU21" i="2" s="1"/>
  <c r="AX21" i="2"/>
  <c r="BV21" i="2" s="1"/>
  <c r="AY21" i="2"/>
  <c r="BW21" i="2" s="1"/>
  <c r="AZ21" i="2"/>
  <c r="BX21" i="2" s="1"/>
  <c r="AD22" i="2"/>
  <c r="AE22" i="2"/>
  <c r="AF22" i="2"/>
  <c r="AG22" i="2"/>
  <c r="AH22" i="2"/>
  <c r="AI22" i="2"/>
  <c r="AJ22" i="2"/>
  <c r="AK22" i="2"/>
  <c r="AL22" i="2"/>
  <c r="AM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AZ7" i="2"/>
  <c r="BX7" i="2" s="1"/>
  <c r="AY7" i="2"/>
  <c r="BW7" i="2" s="1"/>
  <c r="AX7" i="2"/>
  <c r="BV7" i="2" s="1"/>
  <c r="AW7" i="2"/>
  <c r="BU7" i="2" s="1"/>
  <c r="AV7" i="2"/>
  <c r="BT7" i="2" s="1"/>
  <c r="AU7" i="2"/>
  <c r="BS7" i="2" s="1"/>
  <c r="AT7" i="2"/>
  <c r="BR7" i="2" s="1"/>
  <c r="AS7" i="2"/>
  <c r="BQ7" i="2" s="1"/>
  <c r="AR7" i="2"/>
  <c r="BP7" i="2" s="1"/>
  <c r="AQ7" i="2"/>
  <c r="BO7" i="2" s="1"/>
  <c r="AP7" i="2"/>
  <c r="BN7" i="2" s="1"/>
  <c r="AO7" i="2"/>
  <c r="BM7" i="2" s="1"/>
  <c r="AM7" i="2"/>
  <c r="BK7" i="2" s="1"/>
  <c r="AL7" i="2"/>
  <c r="BJ7" i="2" s="1"/>
  <c r="AK7" i="2"/>
  <c r="BI7" i="2" s="1"/>
  <c r="AJ7" i="2"/>
  <c r="BH7" i="2" s="1"/>
  <c r="AI7" i="2"/>
  <c r="BG7" i="2" s="1"/>
  <c r="AH7" i="2"/>
  <c r="BF7" i="2" s="1"/>
  <c r="AG7" i="2"/>
  <c r="BE7" i="2" s="1"/>
  <c r="AF7" i="2"/>
  <c r="BD7" i="2" s="1"/>
  <c r="AE7" i="2"/>
  <c r="BC7" i="2" s="1"/>
  <c r="AD7" i="2"/>
  <c r="BB7" i="2" s="1"/>
  <c r="CA35" i="2" l="1"/>
  <c r="CN44" i="2"/>
  <c r="CC56" i="2"/>
  <c r="CY56" i="2"/>
  <c r="CB108" i="2"/>
  <c r="CM129" i="2"/>
  <c r="CS132" i="2"/>
  <c r="CO135" i="2"/>
  <c r="CM138" i="2"/>
  <c r="CC144" i="2"/>
  <c r="CN35" i="2"/>
  <c r="CP56" i="2"/>
  <c r="CU56" i="2"/>
  <c r="CQ59" i="2"/>
  <c r="BZ129" i="2"/>
  <c r="CY129" i="2"/>
  <c r="CP135" i="2"/>
  <c r="CO144" i="2"/>
  <c r="BS181" i="2"/>
  <c r="CM38" i="2"/>
  <c r="CX38" i="2"/>
  <c r="CV108" i="2"/>
  <c r="CY111" i="2"/>
  <c r="CY181" i="2" s="1"/>
  <c r="CA129" i="2"/>
  <c r="CU129" i="2"/>
  <c r="CY132" i="2"/>
  <c r="BD181" i="2"/>
  <c r="CZ56" i="2"/>
  <c r="CT111" i="2"/>
  <c r="CV111" i="2"/>
  <c r="CW114" i="2"/>
  <c r="CT132" i="2"/>
  <c r="CS135" i="2"/>
  <c r="CZ138" i="2"/>
  <c r="BD180" i="2"/>
  <c r="CU38" i="2"/>
  <c r="CN50" i="2"/>
  <c r="CV56" i="2"/>
  <c r="CW108" i="2"/>
  <c r="CW180" i="2" s="1"/>
  <c r="CZ129" i="2"/>
  <c r="CV138" i="2"/>
  <c r="BR180" i="2"/>
  <c r="CZ38" i="2"/>
  <c r="CO50" i="2"/>
  <c r="CM108" i="2"/>
  <c r="CJ108" i="2"/>
  <c r="CS111" i="2"/>
  <c r="CW111" i="2"/>
  <c r="CV129" i="2"/>
  <c r="CF111" i="2"/>
  <c r="CG35" i="2"/>
  <c r="CY44" i="2"/>
  <c r="CU50" i="2"/>
  <c r="CQ56" i="2"/>
  <c r="CN111" i="2"/>
  <c r="CC111" i="2"/>
  <c r="CQ114" i="2"/>
  <c r="CU114" i="2"/>
  <c r="CV114" i="2"/>
  <c r="CC132" i="2"/>
  <c r="CU135" i="2"/>
  <c r="CU138" i="2"/>
  <c r="CM144" i="2"/>
  <c r="BB181" i="2"/>
  <c r="BH181" i="2"/>
  <c r="BS180" i="2"/>
  <c r="BI181" i="2"/>
  <c r="CY35" i="2"/>
  <c r="CM56" i="2"/>
  <c r="CM59" i="2"/>
  <c r="CM114" i="2"/>
  <c r="CI114" i="2"/>
  <c r="CQ135" i="2"/>
  <c r="CD135" i="2"/>
  <c r="CH135" i="2"/>
  <c r="CH138" i="2"/>
  <c r="BZ144" i="2"/>
  <c r="CY144" i="2"/>
  <c r="BH180" i="2"/>
  <c r="BC180" i="2"/>
  <c r="CU35" i="2"/>
  <c r="CS38" i="2"/>
  <c r="CZ50" i="2"/>
  <c r="BZ56" i="2"/>
  <c r="CY108" i="2"/>
  <c r="BZ111" i="2"/>
  <c r="CX129" i="2"/>
  <c r="CX181" i="2" s="1"/>
  <c r="CZ132" i="2"/>
  <c r="CS138" i="2"/>
  <c r="BU181" i="2"/>
  <c r="BK180" i="2"/>
  <c r="CN38" i="2"/>
  <c r="CV50" i="2"/>
  <c r="CA59" i="2"/>
  <c r="CV59" i="2"/>
  <c r="CT108" i="2"/>
  <c r="CQ111" i="2"/>
  <c r="CO114" i="2"/>
  <c r="CS129" i="2"/>
  <c r="CN132" i="2"/>
  <c r="BU180" i="2"/>
  <c r="CZ35" i="2"/>
  <c r="CO38" i="2"/>
  <c r="CT38" i="2"/>
  <c r="CX40" i="2"/>
  <c r="CZ40" i="2"/>
  <c r="CS44" i="2"/>
  <c r="CI50" i="2"/>
  <c r="CN59" i="2"/>
  <c r="CG108" i="2"/>
  <c r="CM111" i="2"/>
  <c r="CF129" i="2"/>
  <c r="CX132" i="2"/>
  <c r="CJ144" i="2"/>
  <c r="CU144" i="2"/>
  <c r="BQ181" i="2"/>
  <c r="BE181" i="2"/>
  <c r="BV180" i="2"/>
  <c r="CS35" i="2"/>
  <c r="CV35" i="2"/>
  <c r="CB38" i="2"/>
  <c r="CG38" i="2"/>
  <c r="CW59" i="2"/>
  <c r="CS108" i="2"/>
  <c r="CB111" i="2"/>
  <c r="CP114" i="2"/>
  <c r="CY114" i="2"/>
  <c r="CT129" i="2"/>
  <c r="CB132" i="2"/>
  <c r="CW132" i="2"/>
  <c r="CY138" i="2"/>
  <c r="CW144" i="2"/>
  <c r="CZ144" i="2"/>
  <c r="BF181" i="2"/>
  <c r="BQ180" i="2"/>
  <c r="BW181" i="2"/>
  <c r="CI35" i="2"/>
  <c r="CY38" i="2"/>
  <c r="CT44" i="2"/>
  <c r="CJ59" i="2"/>
  <c r="CO111" i="2"/>
  <c r="CC114" i="2"/>
  <c r="CG129" i="2"/>
  <c r="CG180" i="2" s="1"/>
  <c r="CO132" i="2"/>
  <c r="CT135" i="2"/>
  <c r="CT138" i="2"/>
  <c r="CV144" i="2"/>
  <c r="BF180" i="2"/>
  <c r="BM181" i="2"/>
  <c r="BW180" i="2"/>
  <c r="BG180" i="2"/>
  <c r="BT180" i="2"/>
  <c r="BC181" i="2"/>
  <c r="BG181" i="2"/>
  <c r="BP180" i="2"/>
  <c r="BX180" i="2"/>
  <c r="BW177" i="2"/>
  <c r="BU177" i="2"/>
  <c r="BS177" i="2"/>
  <c r="BQ177" i="2"/>
  <c r="BO177" i="2"/>
  <c r="BM177" i="2"/>
  <c r="BJ176" i="2"/>
  <c r="BH176" i="2"/>
  <c r="BF176" i="2"/>
  <c r="BD176" i="2"/>
  <c r="BB177" i="2"/>
  <c r="BK181" i="2"/>
  <c r="BP181" i="2"/>
  <c r="BT181" i="2"/>
  <c r="BX181" i="2"/>
  <c r="BV22" i="2"/>
  <c r="BP22" i="2"/>
  <c r="BK22" i="2"/>
  <c r="BE22" i="2"/>
  <c r="BE185" i="2" s="1"/>
  <c r="BX20" i="2"/>
  <c r="BR20" i="2"/>
  <c r="BN20" i="2"/>
  <c r="BG20" i="2"/>
  <c r="BX14" i="2"/>
  <c r="BV14" i="2"/>
  <c r="BT14" i="2"/>
  <c r="BR14" i="2"/>
  <c r="BR174" i="2" s="1"/>
  <c r="BP14" i="2"/>
  <c r="BN14" i="2"/>
  <c r="BK14" i="2"/>
  <c r="BI14" i="2"/>
  <c r="BG14" i="2"/>
  <c r="BE14" i="2"/>
  <c r="BC14" i="2"/>
  <c r="BX189" i="2"/>
  <c r="BX188" i="2"/>
  <c r="BV189" i="2"/>
  <c r="BV188" i="2"/>
  <c r="BT189" i="2"/>
  <c r="BT188" i="2"/>
  <c r="BR189" i="2"/>
  <c r="BR188" i="2"/>
  <c r="BP189" i="2"/>
  <c r="BP188" i="2"/>
  <c r="BN189" i="2"/>
  <c r="BN188" i="2"/>
  <c r="BK189" i="2"/>
  <c r="BK188" i="2"/>
  <c r="BI189" i="2"/>
  <c r="BI188" i="2"/>
  <c r="BG189" i="2"/>
  <c r="BG188" i="2"/>
  <c r="BE189" i="2"/>
  <c r="BE188" i="2"/>
  <c r="BC189" i="2"/>
  <c r="BC188" i="2"/>
  <c r="BB176" i="2"/>
  <c r="BM176" i="2"/>
  <c r="BO176" i="2"/>
  <c r="BQ176" i="2"/>
  <c r="BS176" i="2"/>
  <c r="BU176" i="2"/>
  <c r="BW176" i="2"/>
  <c r="BC176" i="2"/>
  <c r="BE176" i="2"/>
  <c r="BG176" i="2"/>
  <c r="BI176" i="2"/>
  <c r="BK176" i="2"/>
  <c r="BX22" i="2"/>
  <c r="BT22" i="2"/>
  <c r="BR22" i="2"/>
  <c r="BN22" i="2"/>
  <c r="BI22" i="2"/>
  <c r="BG22" i="2"/>
  <c r="BC22" i="2"/>
  <c r="BC173" i="2" s="1"/>
  <c r="BV20" i="2"/>
  <c r="BT20" i="2"/>
  <c r="BP20" i="2"/>
  <c r="BK20" i="2"/>
  <c r="BI20" i="2"/>
  <c r="BE20" i="2"/>
  <c r="BC20" i="2"/>
  <c r="BW22" i="2"/>
  <c r="BW185" i="2" s="1"/>
  <c r="BU22" i="2"/>
  <c r="BS22" i="2"/>
  <c r="BQ22" i="2"/>
  <c r="BO22" i="2"/>
  <c r="BM22" i="2"/>
  <c r="BJ22" i="2"/>
  <c r="BH22" i="2"/>
  <c r="BF22" i="2"/>
  <c r="BF185" i="2" s="1"/>
  <c r="BD22" i="2"/>
  <c r="BB22" i="2"/>
  <c r="BW20" i="2"/>
  <c r="BU20" i="2"/>
  <c r="BS20" i="2"/>
  <c r="BQ20" i="2"/>
  <c r="BO20" i="2"/>
  <c r="BM20" i="2"/>
  <c r="CX20" i="2" s="1"/>
  <c r="BJ20" i="2"/>
  <c r="BH20" i="2"/>
  <c r="BF20" i="2"/>
  <c r="BD20" i="2"/>
  <c r="BB20" i="2"/>
  <c r="BW14" i="2"/>
  <c r="BU14" i="2"/>
  <c r="BS14" i="2"/>
  <c r="BS186" i="2" s="1"/>
  <c r="BQ14" i="2"/>
  <c r="BO14" i="2"/>
  <c r="BM14" i="2"/>
  <c r="BJ14" i="2"/>
  <c r="BJ186" i="2" s="1"/>
  <c r="BH14" i="2"/>
  <c r="BF14" i="2"/>
  <c r="BD14" i="2"/>
  <c r="BB14" i="2"/>
  <c r="BB187" i="2" s="1"/>
  <c r="BW188" i="2"/>
  <c r="BW189" i="2"/>
  <c r="BU188" i="2"/>
  <c r="BU189" i="2"/>
  <c r="BS188" i="2"/>
  <c r="BS189" i="2"/>
  <c r="BQ188" i="2"/>
  <c r="BQ189" i="2"/>
  <c r="BO188" i="2"/>
  <c r="BO189" i="2"/>
  <c r="BM188" i="2"/>
  <c r="BM189" i="2"/>
  <c r="BJ188" i="2"/>
  <c r="BJ189" i="2"/>
  <c r="BH188" i="2"/>
  <c r="BH189" i="2"/>
  <c r="BF188" i="2"/>
  <c r="BF189" i="2"/>
  <c r="BD188" i="2"/>
  <c r="BD189" i="2"/>
  <c r="BB188" i="2"/>
  <c r="BB189" i="2"/>
  <c r="BD177" i="2"/>
  <c r="BF177" i="2"/>
  <c r="BH177" i="2"/>
  <c r="BJ177" i="2"/>
  <c r="BC177" i="2"/>
  <c r="BE177" i="2"/>
  <c r="BG177" i="2"/>
  <c r="BI177" i="2"/>
  <c r="BK177" i="2"/>
  <c r="BN177" i="2"/>
  <c r="BN176" i="2"/>
  <c r="BP177" i="2"/>
  <c r="BP176" i="2"/>
  <c r="BR177" i="2"/>
  <c r="BR176" i="2"/>
  <c r="BT177" i="2"/>
  <c r="BT176" i="2"/>
  <c r="BV177" i="2"/>
  <c r="BV176" i="2"/>
  <c r="BX177" i="2"/>
  <c r="BX176" i="2"/>
  <c r="CA182" i="2"/>
  <c r="CA183" i="2"/>
  <c r="CB182" i="2"/>
  <c r="CB183" i="2"/>
  <c r="CP182" i="2"/>
  <c r="CP183" i="2"/>
  <c r="CD182" i="2"/>
  <c r="CD183" i="2"/>
  <c r="CT182" i="2"/>
  <c r="CT183" i="2"/>
  <c r="CS182" i="2"/>
  <c r="CS183" i="2"/>
  <c r="CX182" i="2"/>
  <c r="CX183" i="2"/>
  <c r="CH182" i="2"/>
  <c r="CH183" i="2"/>
  <c r="CV182" i="2"/>
  <c r="CV183" i="2"/>
  <c r="CW182" i="2"/>
  <c r="CW183" i="2"/>
  <c r="CK182" i="2"/>
  <c r="CK183" i="2"/>
  <c r="CN182" i="2"/>
  <c r="CN183" i="2"/>
  <c r="CO182" i="2"/>
  <c r="CO183" i="2"/>
  <c r="CC182" i="2"/>
  <c r="CC183" i="2"/>
  <c r="CY182" i="2"/>
  <c r="CY183" i="2"/>
  <c r="CG182" i="2"/>
  <c r="CG183" i="2"/>
  <c r="CF182" i="2"/>
  <c r="CF183" i="2"/>
  <c r="CU182" i="2"/>
  <c r="CU183" i="2"/>
  <c r="CZ182" i="2"/>
  <c r="CZ183" i="2"/>
  <c r="CI182" i="2"/>
  <c r="CI183" i="2"/>
  <c r="CJ182" i="2"/>
  <c r="CJ183" i="2"/>
  <c r="CQ183" i="2"/>
  <c r="CQ182" i="2"/>
  <c r="BZ182" i="2"/>
  <c r="BZ183" i="2"/>
  <c r="CM183" i="2"/>
  <c r="CM182" i="2"/>
  <c r="BI185" i="2"/>
  <c r="BI184" i="2"/>
  <c r="BI172" i="2"/>
  <c r="BI173" i="2"/>
  <c r="BN185" i="2"/>
  <c r="BN184" i="2"/>
  <c r="BN172" i="2"/>
  <c r="BN173" i="2"/>
  <c r="BT185" i="2"/>
  <c r="BT184" i="2"/>
  <c r="BT172" i="2"/>
  <c r="BT173" i="2"/>
  <c r="BX185" i="2"/>
  <c r="BX184" i="2"/>
  <c r="BX172" i="2"/>
  <c r="BX173" i="2"/>
  <c r="BW186" i="2"/>
  <c r="BW187" i="2"/>
  <c r="BW175" i="2"/>
  <c r="BW174" i="2"/>
  <c r="BU174" i="2"/>
  <c r="BQ174" i="2"/>
  <c r="BO186" i="2"/>
  <c r="BO187" i="2"/>
  <c r="BO175" i="2"/>
  <c r="BO174" i="2"/>
  <c r="BM174" i="2"/>
  <c r="BJ187" i="2"/>
  <c r="BH174" i="2"/>
  <c r="BF186" i="2"/>
  <c r="BF187" i="2"/>
  <c r="BF175" i="2"/>
  <c r="BF174" i="2"/>
  <c r="BD174" i="2"/>
  <c r="BB175" i="2"/>
  <c r="CQ178" i="2"/>
  <c r="CQ179" i="2"/>
  <c r="CM178" i="2"/>
  <c r="CM179" i="2"/>
  <c r="CB178" i="2"/>
  <c r="CB179" i="2"/>
  <c r="CC178" i="2"/>
  <c r="CC179" i="2"/>
  <c r="CF178" i="2"/>
  <c r="CF179" i="2"/>
  <c r="CT178" i="2"/>
  <c r="CT179" i="2"/>
  <c r="CG178" i="2"/>
  <c r="CG179" i="2"/>
  <c r="CU178" i="2"/>
  <c r="CU179" i="2"/>
  <c r="CW178" i="2"/>
  <c r="CW179" i="2"/>
  <c r="CA181" i="2"/>
  <c r="CA180" i="2"/>
  <c r="CC181" i="2"/>
  <c r="CC180" i="2"/>
  <c r="CX180" i="2"/>
  <c r="CT181" i="2"/>
  <c r="CT180" i="2"/>
  <c r="CH181" i="2"/>
  <c r="CH180" i="2"/>
  <c r="CJ181" i="2"/>
  <c r="CJ180" i="2"/>
  <c r="CN178" i="2"/>
  <c r="CN179" i="2"/>
  <c r="CZ178" i="2"/>
  <c r="CZ179" i="2"/>
  <c r="CI178" i="2"/>
  <c r="CI179" i="2"/>
  <c r="CV181" i="2"/>
  <c r="CV180" i="2"/>
  <c r="CK178" i="2"/>
  <c r="CK179" i="2"/>
  <c r="CK180" i="2"/>
  <c r="CK181" i="2"/>
  <c r="BG185" i="2"/>
  <c r="BG184" i="2"/>
  <c r="BG172" i="2"/>
  <c r="BG173" i="2"/>
  <c r="BK185" i="2"/>
  <c r="BK184" i="2"/>
  <c r="BK172" i="2"/>
  <c r="BK173" i="2"/>
  <c r="BP185" i="2"/>
  <c r="BP184" i="2"/>
  <c r="BP172" i="2"/>
  <c r="BP173" i="2"/>
  <c r="BR185" i="2"/>
  <c r="BV185" i="2"/>
  <c r="BV184" i="2"/>
  <c r="BV172" i="2"/>
  <c r="BV173" i="2"/>
  <c r="BB185" i="2"/>
  <c r="BB184" i="2"/>
  <c r="BB173" i="2"/>
  <c r="BD172" i="2"/>
  <c r="BH184" i="2"/>
  <c r="BH185" i="2"/>
  <c r="BH173" i="2"/>
  <c r="BH172" i="2"/>
  <c r="BJ184" i="2"/>
  <c r="BJ185" i="2"/>
  <c r="BJ173" i="2"/>
  <c r="BJ172" i="2"/>
  <c r="BM172" i="2"/>
  <c r="BO185" i="2"/>
  <c r="BQ184" i="2"/>
  <c r="BQ185" i="2"/>
  <c r="BQ173" i="2"/>
  <c r="BQ172" i="2"/>
  <c r="BS184" i="2"/>
  <c r="BS185" i="2"/>
  <c r="BS173" i="2"/>
  <c r="BS172" i="2"/>
  <c r="BU184" i="2"/>
  <c r="BU185" i="2"/>
  <c r="BU173" i="2"/>
  <c r="BU172" i="2"/>
  <c r="BX187" i="2"/>
  <c r="BX186" i="2"/>
  <c r="BX174" i="2"/>
  <c r="BX175" i="2"/>
  <c r="BV187" i="2"/>
  <c r="BV186" i="2"/>
  <c r="BV174" i="2"/>
  <c r="BV175" i="2"/>
  <c r="BT187" i="2"/>
  <c r="BT186" i="2"/>
  <c r="BT174" i="2"/>
  <c r="BT175" i="2"/>
  <c r="BR187" i="2"/>
  <c r="BP187" i="2"/>
  <c r="BP186" i="2"/>
  <c r="BP174" i="2"/>
  <c r="BP175" i="2"/>
  <c r="BN186" i="2"/>
  <c r="BK175" i="2"/>
  <c r="BI187" i="2"/>
  <c r="BI186" i="2"/>
  <c r="BI174" i="2"/>
  <c r="BI175" i="2"/>
  <c r="BG187" i="2"/>
  <c r="BG186" i="2"/>
  <c r="BG174" i="2"/>
  <c r="BG175" i="2"/>
  <c r="BE187" i="2"/>
  <c r="BE186" i="2"/>
  <c r="BE174" i="2"/>
  <c r="BE175" i="2"/>
  <c r="BC187" i="2"/>
  <c r="BC186" i="2"/>
  <c r="BC174" i="2"/>
  <c r="BC175" i="2"/>
  <c r="BZ178" i="2"/>
  <c r="BZ179" i="2"/>
  <c r="CO178" i="2"/>
  <c r="CO179" i="2"/>
  <c r="CP178" i="2"/>
  <c r="CP179" i="2"/>
  <c r="CX178" i="2"/>
  <c r="CX179" i="2"/>
  <c r="CS178" i="2"/>
  <c r="CS179" i="2"/>
  <c r="CY178" i="2"/>
  <c r="CY179" i="2"/>
  <c r="CH178" i="2"/>
  <c r="CH179" i="2"/>
  <c r="CJ178" i="2"/>
  <c r="CJ179" i="2"/>
  <c r="CQ180" i="2"/>
  <c r="CB180" i="2"/>
  <c r="CB181" i="2"/>
  <c r="CP180" i="2"/>
  <c r="CP181" i="2"/>
  <c r="CF181" i="2"/>
  <c r="CF180" i="2"/>
  <c r="CA178" i="2"/>
  <c r="CA179" i="2"/>
  <c r="CV178" i="2"/>
  <c r="CV179" i="2"/>
  <c r="CZ181" i="2"/>
  <c r="CZ180" i="2"/>
  <c r="CI180" i="2"/>
  <c r="CI181" i="2"/>
  <c r="CD178" i="2"/>
  <c r="CD179" i="2"/>
  <c r="CD180" i="2"/>
  <c r="CD181" i="2"/>
  <c r="BB172" i="2"/>
  <c r="CK10" i="2"/>
  <c r="CQ7" i="2"/>
  <c r="CM7" i="2"/>
  <c r="BZ7" i="2"/>
  <c r="CA7" i="2"/>
  <c r="CN7" i="2"/>
  <c r="CO7" i="2"/>
  <c r="CB7" i="2"/>
  <c r="CC7" i="2"/>
  <c r="CP7" i="2"/>
  <c r="CD7" i="2"/>
  <c r="CX7" i="2"/>
  <c r="CF7" i="2"/>
  <c r="CS7" i="2"/>
  <c r="CT7" i="2"/>
  <c r="CY7" i="2"/>
  <c r="CG7" i="2"/>
  <c r="CH7" i="2"/>
  <c r="CU7" i="2"/>
  <c r="CZ7" i="2"/>
  <c r="CV7" i="2"/>
  <c r="CI7" i="2"/>
  <c r="CJ7" i="2"/>
  <c r="CW7" i="2"/>
  <c r="CK7" i="2"/>
  <c r="CW18" i="2"/>
  <c r="CJ18" i="2"/>
  <c r="CI18" i="2"/>
  <c r="CV18" i="2"/>
  <c r="CZ18" i="2"/>
  <c r="CU18" i="2"/>
  <c r="CH18" i="2"/>
  <c r="CG18" i="2"/>
  <c r="CY18" i="2"/>
  <c r="CT18" i="2"/>
  <c r="CS18" i="2"/>
  <c r="CF18" i="2"/>
  <c r="CX18" i="2"/>
  <c r="CP18" i="2"/>
  <c r="CC18" i="2"/>
  <c r="CB18" i="2"/>
  <c r="CO18" i="2"/>
  <c r="CN18" i="2"/>
  <c r="CA18" i="2"/>
  <c r="BZ18" i="2"/>
  <c r="CM18" i="2"/>
  <c r="CQ18" i="2"/>
  <c r="CW17" i="2"/>
  <c r="CJ17" i="2"/>
  <c r="CI17" i="2"/>
  <c r="CV17" i="2"/>
  <c r="CZ17" i="2"/>
  <c r="CU17" i="2"/>
  <c r="CH17" i="2"/>
  <c r="CG17" i="2"/>
  <c r="CY17" i="2"/>
  <c r="CT17" i="2"/>
  <c r="CS17" i="2"/>
  <c r="CF17" i="2"/>
  <c r="CX17" i="2"/>
  <c r="CP17" i="2"/>
  <c r="CC17" i="2"/>
  <c r="CB17" i="2"/>
  <c r="CO17" i="2"/>
  <c r="CN17" i="2"/>
  <c r="CA17" i="2"/>
  <c r="BZ17" i="2"/>
  <c r="CM17" i="2"/>
  <c r="CQ17" i="2"/>
  <c r="CJ16" i="2"/>
  <c r="CW16" i="2"/>
  <c r="CV16" i="2"/>
  <c r="CI16" i="2"/>
  <c r="CZ16" i="2"/>
  <c r="CH16" i="2"/>
  <c r="CU16" i="2"/>
  <c r="CT16" i="2"/>
  <c r="CY16" i="2"/>
  <c r="CG16" i="2"/>
  <c r="CF16" i="2"/>
  <c r="CS16" i="2"/>
  <c r="CX16" i="2"/>
  <c r="CC16" i="2"/>
  <c r="CP16" i="2"/>
  <c r="CB16" i="2"/>
  <c r="CO16" i="2"/>
  <c r="CA16" i="2"/>
  <c r="CN16" i="2"/>
  <c r="BZ16" i="2"/>
  <c r="CM16" i="2"/>
  <c r="CQ16" i="2"/>
  <c r="CW15" i="2"/>
  <c r="CJ15" i="2"/>
  <c r="CI15" i="2"/>
  <c r="CV15" i="2"/>
  <c r="CZ15" i="2"/>
  <c r="CU15" i="2"/>
  <c r="CH15" i="2"/>
  <c r="CG15" i="2"/>
  <c r="CY15" i="2"/>
  <c r="CT15" i="2"/>
  <c r="CS15" i="2"/>
  <c r="CF15" i="2"/>
  <c r="CX15" i="2"/>
  <c r="CP15" i="2"/>
  <c r="CC15" i="2"/>
  <c r="CB15" i="2"/>
  <c r="CO15" i="2"/>
  <c r="CN15" i="2"/>
  <c r="CA15" i="2"/>
  <c r="BZ15" i="2"/>
  <c r="CM15" i="2"/>
  <c r="CQ15" i="2"/>
  <c r="CW14" i="2"/>
  <c r="CJ14" i="2"/>
  <c r="CI14" i="2"/>
  <c r="CG14" i="2"/>
  <c r="CS14" i="2"/>
  <c r="CF14" i="2"/>
  <c r="CX14" i="2"/>
  <c r="CB14" i="2"/>
  <c r="CN14" i="2"/>
  <c r="CA14" i="2"/>
  <c r="CW13" i="2"/>
  <c r="CJ13" i="2"/>
  <c r="CI13" i="2"/>
  <c r="CV13" i="2"/>
  <c r="CZ13" i="2"/>
  <c r="CU13" i="2"/>
  <c r="CH13" i="2"/>
  <c r="CG13" i="2"/>
  <c r="CY13" i="2"/>
  <c r="CT13" i="2"/>
  <c r="CS13" i="2"/>
  <c r="CF13" i="2"/>
  <c r="CX13" i="2"/>
  <c r="CP13" i="2"/>
  <c r="CC13" i="2"/>
  <c r="CB13" i="2"/>
  <c r="CO13" i="2"/>
  <c r="CN13" i="2"/>
  <c r="CA13" i="2"/>
  <c r="BZ13" i="2"/>
  <c r="CM13" i="2"/>
  <c r="CQ13" i="2"/>
  <c r="CW12" i="2"/>
  <c r="CJ12" i="2"/>
  <c r="CI12" i="2"/>
  <c r="CV12" i="2"/>
  <c r="CZ12" i="2"/>
  <c r="CU12" i="2"/>
  <c r="CH12" i="2"/>
  <c r="CG12" i="2"/>
  <c r="CY12" i="2"/>
  <c r="CT12" i="2"/>
  <c r="CS12" i="2"/>
  <c r="CF12" i="2"/>
  <c r="CX12" i="2"/>
  <c r="CP12" i="2"/>
  <c r="CC12" i="2"/>
  <c r="CB12" i="2"/>
  <c r="CO12" i="2"/>
  <c r="CN12" i="2"/>
  <c r="CA12" i="2"/>
  <c r="BZ12" i="2"/>
  <c r="CM12" i="2"/>
  <c r="CQ12" i="2"/>
  <c r="CW11" i="2"/>
  <c r="CJ11" i="2"/>
  <c r="CI11" i="2"/>
  <c r="CV11" i="2"/>
  <c r="CZ11" i="2"/>
  <c r="CU11" i="2"/>
  <c r="CH11" i="2"/>
  <c r="CG11" i="2"/>
  <c r="CY11" i="2"/>
  <c r="CT11" i="2"/>
  <c r="CS11" i="2"/>
  <c r="CF11" i="2"/>
  <c r="CX11" i="2"/>
  <c r="CP11" i="2"/>
  <c r="CC11" i="2"/>
  <c r="CB11" i="2"/>
  <c r="CO11" i="2"/>
  <c r="CN11" i="2"/>
  <c r="CA11" i="2"/>
  <c r="BZ11" i="2"/>
  <c r="CM11" i="2"/>
  <c r="CQ11" i="2"/>
  <c r="CJ10" i="2"/>
  <c r="CW10" i="2"/>
  <c r="CI10" i="2"/>
  <c r="CV10" i="2"/>
  <c r="CZ10" i="2"/>
  <c r="CH10" i="2"/>
  <c r="CU10" i="2"/>
  <c r="CG10" i="2"/>
  <c r="CT10" i="2"/>
  <c r="CY10" i="2"/>
  <c r="CF10" i="2"/>
  <c r="CS10" i="2"/>
  <c r="CX10" i="2"/>
  <c r="CC10" i="2"/>
  <c r="CP10" i="2"/>
  <c r="CB10" i="2"/>
  <c r="CO10" i="2"/>
  <c r="CA10" i="2"/>
  <c r="CN10" i="2"/>
  <c r="BZ10" i="2"/>
  <c r="CM10" i="2"/>
  <c r="CQ10" i="2"/>
  <c r="CJ9" i="2"/>
  <c r="CW9" i="2"/>
  <c r="CV9" i="2"/>
  <c r="CZ9" i="2"/>
  <c r="CI9" i="2"/>
  <c r="CH9" i="2"/>
  <c r="CU9" i="2"/>
  <c r="CT9" i="2"/>
  <c r="CG9" i="2"/>
  <c r="CY9" i="2"/>
  <c r="CF9" i="2"/>
  <c r="CX9" i="2"/>
  <c r="CS9" i="2"/>
  <c r="CC9" i="2"/>
  <c r="CP9" i="2"/>
  <c r="CO9" i="2"/>
  <c r="CB9" i="2"/>
  <c r="CA9" i="2"/>
  <c r="CN9" i="2"/>
  <c r="CM9" i="2"/>
  <c r="CQ9" i="2"/>
  <c r="BZ9" i="2"/>
  <c r="CJ8" i="2"/>
  <c r="CW8" i="2"/>
  <c r="CV8" i="2"/>
  <c r="CZ8" i="2"/>
  <c r="CI8" i="2"/>
  <c r="CH8" i="2"/>
  <c r="CU8" i="2"/>
  <c r="CT8" i="2"/>
  <c r="CG8" i="2"/>
  <c r="CY8" i="2"/>
  <c r="CF8" i="2"/>
  <c r="CX8" i="2"/>
  <c r="CS8" i="2"/>
  <c r="CC8" i="2"/>
  <c r="CP8" i="2"/>
  <c r="CO8" i="2"/>
  <c r="CB8" i="2"/>
  <c r="CA8" i="2"/>
  <c r="CN8" i="2"/>
  <c r="CM8" i="2"/>
  <c r="CQ8" i="2"/>
  <c r="BZ8" i="2"/>
  <c r="CK18" i="2"/>
  <c r="CD18" i="2"/>
  <c r="CK17" i="2"/>
  <c r="CD17" i="2"/>
  <c r="CK16" i="2"/>
  <c r="CD16" i="2"/>
  <c r="CK15" i="2"/>
  <c r="CD15" i="2"/>
  <c r="CK14" i="2"/>
  <c r="CK13" i="2"/>
  <c r="CD13" i="2"/>
  <c r="CK12" i="2"/>
  <c r="CD12" i="2"/>
  <c r="CK11" i="2"/>
  <c r="CD11" i="2"/>
  <c r="CD10" i="2"/>
  <c r="CK9" i="2"/>
  <c r="CD9" i="2"/>
  <c r="CK8" i="2"/>
  <c r="CD8" i="2"/>
  <c r="CI22" i="2"/>
  <c r="CV22" i="2"/>
  <c r="CS22" i="2"/>
  <c r="CJ22" i="2"/>
  <c r="CY22" i="2"/>
  <c r="CT22" i="2"/>
  <c r="CD22" i="2"/>
  <c r="CP22" i="2"/>
  <c r="CC22" i="2"/>
  <c r="CK21" i="2"/>
  <c r="CI21" i="2"/>
  <c r="CV21" i="2"/>
  <c r="CZ21" i="2"/>
  <c r="CU21" i="2"/>
  <c r="CH21" i="2"/>
  <c r="CS21" i="2"/>
  <c r="CF21" i="2"/>
  <c r="CX21" i="2"/>
  <c r="CW21" i="2"/>
  <c r="CJ21" i="2"/>
  <c r="CG21" i="2"/>
  <c r="CY21" i="2"/>
  <c r="CT21" i="2"/>
  <c r="CD21" i="2"/>
  <c r="CB21" i="2"/>
  <c r="CO21" i="2"/>
  <c r="BZ21" i="2"/>
  <c r="CM21" i="2"/>
  <c r="CQ21" i="2"/>
  <c r="CP21" i="2"/>
  <c r="CC21" i="2"/>
  <c r="CN21" i="2"/>
  <c r="CA21" i="2"/>
  <c r="CK20" i="2"/>
  <c r="CI20" i="2"/>
  <c r="CZ20" i="2"/>
  <c r="CH20" i="2"/>
  <c r="CG20" i="2"/>
  <c r="CT20" i="2"/>
  <c r="CC20" i="2"/>
  <c r="CB20" i="2"/>
  <c r="CO20" i="2"/>
  <c r="CN20" i="2"/>
  <c r="BZ20" i="2"/>
  <c r="CK19" i="2"/>
  <c r="CJ19" i="2"/>
  <c r="CW19" i="2"/>
  <c r="CI19" i="2"/>
  <c r="CV19" i="2"/>
  <c r="CZ19" i="2"/>
  <c r="CH19" i="2"/>
  <c r="CU19" i="2"/>
  <c r="CY19" i="2"/>
  <c r="CG19" i="2"/>
  <c r="CT19" i="2"/>
  <c r="CF19" i="2"/>
  <c r="CS19" i="2"/>
  <c r="CX19" i="2"/>
  <c r="CD19" i="2"/>
  <c r="CC19" i="2"/>
  <c r="CP19" i="2"/>
  <c r="CO19" i="2"/>
  <c r="CB19" i="2"/>
  <c r="CM19" i="2"/>
  <c r="CQ19" i="2"/>
  <c r="BZ19" i="2"/>
  <c r="CA19" i="2"/>
  <c r="CN19" i="2"/>
  <c r="CM14" i="2" l="1"/>
  <c r="CZ14" i="2"/>
  <c r="CY180" i="2"/>
  <c r="BR186" i="2"/>
  <c r="BZ180" i="2"/>
  <c r="CW181" i="2"/>
  <c r="BE173" i="2"/>
  <c r="CF20" i="2"/>
  <c r="CF174" i="2" s="1"/>
  <c r="CO22" i="2"/>
  <c r="BE172" i="2"/>
  <c r="CS180" i="2"/>
  <c r="CS20" i="2"/>
  <c r="CQ22" i="2"/>
  <c r="CZ22" i="2"/>
  <c r="CG181" i="2"/>
  <c r="BE184" i="2"/>
  <c r="BB174" i="2"/>
  <c r="BR175" i="2"/>
  <c r="BS187" i="2"/>
  <c r="CJ20" i="2"/>
  <c r="CJ187" i="2" s="1"/>
  <c r="CM22" i="2"/>
  <c r="CU22" i="2"/>
  <c r="CT14" i="2"/>
  <c r="CN181" i="2"/>
  <c r="BK174" i="2"/>
  <c r="BM173" i="2"/>
  <c r="BD173" i="2"/>
  <c r="CM180" i="2"/>
  <c r="BD175" i="2"/>
  <c r="BH175" i="2"/>
  <c r="BM175" i="2"/>
  <c r="BQ175" i="2"/>
  <c r="BU175" i="2"/>
  <c r="BC172" i="2"/>
  <c r="CY20" i="2"/>
  <c r="CU181" i="2"/>
  <c r="CN180" i="2"/>
  <c r="BK186" i="2"/>
  <c r="BM185" i="2"/>
  <c r="BD185" i="2"/>
  <c r="CM181" i="2"/>
  <c r="BD187" i="2"/>
  <c r="BH187" i="2"/>
  <c r="BM187" i="2"/>
  <c r="BQ187" i="2"/>
  <c r="BU187" i="2"/>
  <c r="BC184" i="2"/>
  <c r="CW20" i="2"/>
  <c r="CW186" i="2" s="1"/>
  <c r="BZ22" i="2"/>
  <c r="BZ184" i="2" s="1"/>
  <c r="CH22" i="2"/>
  <c r="CO14" i="2"/>
  <c r="CY14" i="2"/>
  <c r="CW22" i="2"/>
  <c r="CK22" i="2"/>
  <c r="CU180" i="2"/>
  <c r="BZ181" i="2"/>
  <c r="BK187" i="2"/>
  <c r="BM184" i="2"/>
  <c r="BD184" i="2"/>
  <c r="BR173" i="2"/>
  <c r="BD186" i="2"/>
  <c r="BH186" i="2"/>
  <c r="BM186" i="2"/>
  <c r="BQ186" i="2"/>
  <c r="BU186" i="2"/>
  <c r="BC185" i="2"/>
  <c r="CP20" i="2"/>
  <c r="CC14" i="2"/>
  <c r="BN175" i="2"/>
  <c r="BW172" i="2"/>
  <c r="BO172" i="2"/>
  <c r="BF172" i="2"/>
  <c r="BR172" i="2"/>
  <c r="CS181" i="2"/>
  <c r="CO180" i="2"/>
  <c r="BJ174" i="2"/>
  <c r="BS174" i="2"/>
  <c r="CQ20" i="2"/>
  <c r="CA22" i="2"/>
  <c r="CH14" i="2"/>
  <c r="CH187" i="2" s="1"/>
  <c r="CM20" i="2"/>
  <c r="CD20" i="2"/>
  <c r="CU20" i="2"/>
  <c r="CN22" i="2"/>
  <c r="CX22" i="2"/>
  <c r="CQ14" i="2"/>
  <c r="CP14" i="2"/>
  <c r="CU14" i="2"/>
  <c r="CU187" i="2" s="1"/>
  <c r="BN174" i="2"/>
  <c r="BW173" i="2"/>
  <c r="BO173" i="2"/>
  <c r="BF173" i="2"/>
  <c r="BR184" i="2"/>
  <c r="CO181" i="2"/>
  <c r="BB186" i="2"/>
  <c r="BJ175" i="2"/>
  <c r="BS175" i="2"/>
  <c r="CA20" i="2"/>
  <c r="CA174" i="2" s="1"/>
  <c r="CV20" i="2"/>
  <c r="CB22" i="2"/>
  <c r="CG22" i="2"/>
  <c r="CF22" i="2"/>
  <c r="CD14" i="2"/>
  <c r="BZ14" i="2"/>
  <c r="BZ186" i="2" s="1"/>
  <c r="CV14" i="2"/>
  <c r="CQ181" i="2"/>
  <c r="BN187" i="2"/>
  <c r="BW184" i="2"/>
  <c r="BO184" i="2"/>
  <c r="BF184" i="2"/>
  <c r="CB176" i="2"/>
  <c r="CF188" i="2"/>
  <c r="CT188" i="2"/>
  <c r="CG176" i="2"/>
  <c r="CD176" i="2"/>
  <c r="CN188" i="2"/>
  <c r="CP189" i="2"/>
  <c r="CU177" i="2"/>
  <c r="CV188" i="2"/>
  <c r="CJ188" i="2"/>
  <c r="CK177" i="2"/>
  <c r="CA189" i="2"/>
  <c r="CC188" i="2"/>
  <c r="CH189" i="2"/>
  <c r="CI176" i="2"/>
  <c r="CQ189" i="2"/>
  <c r="BZ188" i="2"/>
  <c r="CM189" i="2"/>
  <c r="CJ177" i="2"/>
  <c r="CJ189" i="2"/>
  <c r="CI189" i="2"/>
  <c r="CI177" i="2"/>
  <c r="CZ176" i="2"/>
  <c r="CZ188" i="2"/>
  <c r="CU188" i="2"/>
  <c r="CG189" i="2"/>
  <c r="CG177" i="2"/>
  <c r="CF177" i="2"/>
  <c r="CF189" i="2"/>
  <c r="CX176" i="2"/>
  <c r="CX188" i="2"/>
  <c r="CP177" i="2"/>
  <c r="CB189" i="2"/>
  <c r="CB177" i="2"/>
  <c r="CN176" i="2"/>
  <c r="CK188" i="2"/>
  <c r="CK176" i="2"/>
  <c r="CW188" i="2"/>
  <c r="CW177" i="2"/>
  <c r="CV176" i="2"/>
  <c r="CH176" i="2"/>
  <c r="CH188" i="2"/>
  <c r="CY188" i="2"/>
  <c r="CY177" i="2"/>
  <c r="CT176" i="2"/>
  <c r="CS188" i="2"/>
  <c r="CS177" i="2"/>
  <c r="CD189" i="2"/>
  <c r="CD177" i="2"/>
  <c r="CC177" i="2"/>
  <c r="CC189" i="2"/>
  <c r="CO189" i="2"/>
  <c r="CO176" i="2"/>
  <c r="CA176" i="2"/>
  <c r="CA188" i="2"/>
  <c r="CJ176" i="2"/>
  <c r="CI188" i="2"/>
  <c r="CZ177" i="2"/>
  <c r="CZ189" i="2"/>
  <c r="CU189" i="2"/>
  <c r="CU176" i="2"/>
  <c r="CG188" i="2"/>
  <c r="CF176" i="2"/>
  <c r="CX177" i="2"/>
  <c r="CX189" i="2"/>
  <c r="CP176" i="2"/>
  <c r="CP188" i="2"/>
  <c r="CB188" i="2"/>
  <c r="CN177" i="2"/>
  <c r="CN189" i="2"/>
  <c r="CK189" i="2"/>
  <c r="CW189" i="2"/>
  <c r="CW176" i="2"/>
  <c r="CV177" i="2"/>
  <c r="CV189" i="2"/>
  <c r="CH177" i="2"/>
  <c r="CY189" i="2"/>
  <c r="CY176" i="2"/>
  <c r="CT177" i="2"/>
  <c r="CT189" i="2"/>
  <c r="CS189" i="2"/>
  <c r="CS176" i="2"/>
  <c r="CD188" i="2"/>
  <c r="CC176" i="2"/>
  <c r="CO188" i="2"/>
  <c r="CO177" i="2"/>
  <c r="CA177" i="2"/>
  <c r="BZ176" i="2"/>
  <c r="BZ177" i="2"/>
  <c r="CQ177" i="2"/>
  <c r="CQ176" i="2"/>
  <c r="CM177" i="2"/>
  <c r="CM176" i="2"/>
  <c r="BZ189" i="2"/>
  <c r="CQ188" i="2"/>
  <c r="CM188" i="2"/>
  <c r="CD186" i="2"/>
  <c r="CD187" i="2"/>
  <c r="CD175" i="2"/>
  <c r="CD174" i="2"/>
  <c r="CQ187" i="2"/>
  <c r="CQ186" i="2"/>
  <c r="CQ174" i="2"/>
  <c r="CQ175" i="2"/>
  <c r="CN186" i="2"/>
  <c r="CN187" i="2"/>
  <c r="CN175" i="2"/>
  <c r="CN174" i="2"/>
  <c r="CB186" i="2"/>
  <c r="CB187" i="2"/>
  <c r="CB175" i="2"/>
  <c r="CB174" i="2"/>
  <c r="CP186" i="2"/>
  <c r="CP187" i="2"/>
  <c r="CP175" i="2"/>
  <c r="CP174" i="2"/>
  <c r="CS186" i="2"/>
  <c r="CS187" i="2"/>
  <c r="CS175" i="2"/>
  <c r="CS174" i="2"/>
  <c r="CF186" i="2"/>
  <c r="CG186" i="2"/>
  <c r="CG187" i="2"/>
  <c r="CG175" i="2"/>
  <c r="CG174" i="2"/>
  <c r="CI186" i="2"/>
  <c r="CI187" i="2"/>
  <c r="CI175" i="2"/>
  <c r="CI174" i="2"/>
  <c r="CV187" i="2"/>
  <c r="CJ175" i="2"/>
  <c r="CW184" i="2"/>
  <c r="CW185" i="2"/>
  <c r="CW173" i="2"/>
  <c r="CW172" i="2"/>
  <c r="CI184" i="2"/>
  <c r="CI185" i="2"/>
  <c r="CI173" i="2"/>
  <c r="CI172" i="2"/>
  <c r="CZ185" i="2"/>
  <c r="CZ184" i="2"/>
  <c r="CZ172" i="2"/>
  <c r="CZ173" i="2"/>
  <c r="CH185" i="2"/>
  <c r="CH184" i="2"/>
  <c r="CH172" i="2"/>
  <c r="CH173" i="2"/>
  <c r="CY184" i="2"/>
  <c r="CY185" i="2"/>
  <c r="CY173" i="2"/>
  <c r="CY172" i="2"/>
  <c r="CS184" i="2"/>
  <c r="CS185" i="2"/>
  <c r="CS173" i="2"/>
  <c r="CS172" i="2"/>
  <c r="CX185" i="2"/>
  <c r="CX184" i="2"/>
  <c r="CX172" i="2"/>
  <c r="CX173" i="2"/>
  <c r="CP184" i="2"/>
  <c r="CP185" i="2"/>
  <c r="CP173" i="2"/>
  <c r="CP172" i="2"/>
  <c r="CB184" i="2"/>
  <c r="CB185" i="2"/>
  <c r="CB173" i="2"/>
  <c r="CB172" i="2"/>
  <c r="CN184" i="2"/>
  <c r="CN185" i="2"/>
  <c r="CN173" i="2"/>
  <c r="CN172" i="2"/>
  <c r="CQ185" i="2"/>
  <c r="CQ184" i="2"/>
  <c r="CQ172" i="2"/>
  <c r="CQ173" i="2"/>
  <c r="CK186" i="2"/>
  <c r="CK187" i="2"/>
  <c r="CK175" i="2"/>
  <c r="CK174" i="2"/>
  <c r="BZ175" i="2"/>
  <c r="BZ174" i="2"/>
  <c r="CM187" i="2"/>
  <c r="CM186" i="2"/>
  <c r="CM174" i="2"/>
  <c r="CM175" i="2"/>
  <c r="CA186" i="2"/>
  <c r="CO187" i="2"/>
  <c r="CO186" i="2"/>
  <c r="CO174" i="2"/>
  <c r="CO175" i="2"/>
  <c r="CC187" i="2"/>
  <c r="CC186" i="2"/>
  <c r="CC174" i="2"/>
  <c r="CC175" i="2"/>
  <c r="CX187" i="2"/>
  <c r="CX186" i="2"/>
  <c r="CX174" i="2"/>
  <c r="CX175" i="2"/>
  <c r="CY186" i="2"/>
  <c r="CY187" i="2"/>
  <c r="CY175" i="2"/>
  <c r="CY174" i="2"/>
  <c r="CT187" i="2"/>
  <c r="CT186" i="2"/>
  <c r="CT174" i="2"/>
  <c r="CT175" i="2"/>
  <c r="CZ187" i="2"/>
  <c r="CZ186" i="2"/>
  <c r="CZ174" i="2"/>
  <c r="CZ175" i="2"/>
  <c r="CW175" i="2"/>
  <c r="CK184" i="2"/>
  <c r="CK185" i="2"/>
  <c r="CK173" i="2"/>
  <c r="CK172" i="2"/>
  <c r="CJ185" i="2"/>
  <c r="CJ184" i="2"/>
  <c r="CJ172" i="2"/>
  <c r="CJ173" i="2"/>
  <c r="CV185" i="2"/>
  <c r="CV184" i="2"/>
  <c r="CV172" i="2"/>
  <c r="CV173" i="2"/>
  <c r="CU184" i="2"/>
  <c r="CU185" i="2"/>
  <c r="CU173" i="2"/>
  <c r="CU172" i="2"/>
  <c r="CG184" i="2"/>
  <c r="CG185" i="2"/>
  <c r="CG173" i="2"/>
  <c r="CG172" i="2"/>
  <c r="CT185" i="2"/>
  <c r="CT184" i="2"/>
  <c r="CT172" i="2"/>
  <c r="CT173" i="2"/>
  <c r="CF185" i="2"/>
  <c r="CF184" i="2"/>
  <c r="CF172" i="2"/>
  <c r="CF173" i="2"/>
  <c r="CD184" i="2"/>
  <c r="CD185" i="2"/>
  <c r="CD173" i="2"/>
  <c r="CD172" i="2"/>
  <c r="CC185" i="2"/>
  <c r="CC184" i="2"/>
  <c r="CC172" i="2"/>
  <c r="CC173" i="2"/>
  <c r="CO185" i="2"/>
  <c r="CO184" i="2"/>
  <c r="CO172" i="2"/>
  <c r="CO173" i="2"/>
  <c r="CA185" i="2"/>
  <c r="CA184" i="2"/>
  <c r="CA172" i="2"/>
  <c r="CA173" i="2"/>
  <c r="CM185" i="2"/>
  <c r="CM184" i="2"/>
  <c r="CM172" i="2"/>
  <c r="CM173" i="2"/>
  <c r="BZ187" i="2" l="1"/>
  <c r="CF187" i="2"/>
  <c r="CW174" i="2"/>
  <c r="CH175" i="2"/>
  <c r="CW187" i="2"/>
  <c r="CH186" i="2"/>
  <c r="CH174" i="2"/>
  <c r="CU175" i="2"/>
  <c r="CF175" i="2"/>
  <c r="CA187" i="2"/>
  <c r="CJ174" i="2"/>
  <c r="CU186" i="2"/>
  <c r="CJ186" i="2"/>
  <c r="BZ172" i="2"/>
  <c r="BZ173" i="2"/>
  <c r="CV175" i="2"/>
  <c r="CA175" i="2"/>
  <c r="BZ185" i="2"/>
  <c r="CV174" i="2"/>
  <c r="CU174" i="2"/>
  <c r="CV186" i="2"/>
</calcChain>
</file>

<file path=xl/sharedStrings.xml><?xml version="1.0" encoding="utf-8"?>
<sst xmlns="http://schemas.openxmlformats.org/spreadsheetml/2006/main" count="401" uniqueCount="200">
  <si>
    <t>Origin</t>
  </si>
  <si>
    <t>Fox Pentagon</t>
  </si>
  <si>
    <t>Crawford Triangles</t>
  </si>
  <si>
    <t>Nodal Points</t>
  </si>
  <si>
    <t>M1-N</t>
  </si>
  <si>
    <t>M1-C</t>
  </si>
  <si>
    <t>M1-R</t>
  </si>
  <si>
    <t>x</t>
  </si>
  <si>
    <t>y</t>
  </si>
  <si>
    <t>F1-N</t>
  </si>
  <si>
    <t>F1-C</t>
  </si>
  <si>
    <t>F1-R</t>
  </si>
  <si>
    <t>Distance from Medial Canthus (mm)</t>
  </si>
  <si>
    <t>F2-N</t>
  </si>
  <si>
    <t>F2-C</t>
  </si>
  <si>
    <t>F2-R</t>
  </si>
  <si>
    <t>F3-N</t>
  </si>
  <si>
    <t>F3-C</t>
  </si>
  <si>
    <t>F3-R</t>
  </si>
  <si>
    <t>F4-N</t>
  </si>
  <si>
    <t>F4-C</t>
  </si>
  <si>
    <t>F4-R</t>
  </si>
  <si>
    <t>F5-N</t>
  </si>
  <si>
    <t>F5-C</t>
  </si>
  <si>
    <t>F5-R</t>
  </si>
  <si>
    <t>F6-N</t>
  </si>
  <si>
    <t>F6-C</t>
  </si>
  <si>
    <t>F6-R</t>
  </si>
  <si>
    <t>F7-N</t>
  </si>
  <si>
    <t>F7-C</t>
  </si>
  <si>
    <t>F7-R</t>
  </si>
  <si>
    <t>M2-N</t>
  </si>
  <si>
    <t>M2-C</t>
  </si>
  <si>
    <t>M2-R</t>
  </si>
  <si>
    <t>M3-N</t>
  </si>
  <si>
    <t>M3-C</t>
  </si>
  <si>
    <t>M3-R</t>
  </si>
  <si>
    <t>M4-N</t>
  </si>
  <si>
    <t>M4-C</t>
  </si>
  <si>
    <t>M4-R</t>
  </si>
  <si>
    <t>M5-N</t>
  </si>
  <si>
    <t>M5-C</t>
  </si>
  <si>
    <t>M5-R</t>
  </si>
  <si>
    <t>M6-N</t>
  </si>
  <si>
    <t>M6-C</t>
  </si>
  <si>
    <t>M6-R</t>
  </si>
  <si>
    <t>M7-N</t>
  </si>
  <si>
    <t>M7-C</t>
  </si>
  <si>
    <t>M7-R</t>
  </si>
  <si>
    <t>M8-N</t>
  </si>
  <si>
    <t>M8-C</t>
  </si>
  <si>
    <t>M8-R</t>
  </si>
  <si>
    <t>F8-N</t>
  </si>
  <si>
    <t>F8-C</t>
  </si>
  <si>
    <t>F8-R</t>
  </si>
  <si>
    <t>F9-N</t>
  </si>
  <si>
    <t>F9-C</t>
  </si>
  <si>
    <t>F9-R</t>
  </si>
  <si>
    <t>F10-N</t>
  </si>
  <si>
    <t>F10-C</t>
  </si>
  <si>
    <t>F10-R</t>
  </si>
  <si>
    <t>F11-N</t>
  </si>
  <si>
    <t>F11-C</t>
  </si>
  <si>
    <t>F11-R</t>
  </si>
  <si>
    <t>F12-N</t>
  </si>
  <si>
    <t>F12-C</t>
  </si>
  <si>
    <t>F12-R</t>
  </si>
  <si>
    <t>F13-N</t>
  </si>
  <si>
    <t>F13-C</t>
  </si>
  <si>
    <t>F13-R</t>
  </si>
  <si>
    <t>F14-N</t>
  </si>
  <si>
    <t>F14-C</t>
  </si>
  <si>
    <t>F14-R</t>
  </si>
  <si>
    <t>F15-N</t>
  </si>
  <si>
    <t>F15-C</t>
  </si>
  <si>
    <t>F15-R</t>
  </si>
  <si>
    <t>F16-N</t>
  </si>
  <si>
    <t>F16-C</t>
  </si>
  <si>
    <t>F16-R</t>
  </si>
  <si>
    <t>F17-N</t>
  </si>
  <si>
    <t>F17-C</t>
  </si>
  <si>
    <t>F17-R</t>
  </si>
  <si>
    <t>F18-N</t>
  </si>
  <si>
    <t>F18-C</t>
  </si>
  <si>
    <t>F18-R</t>
  </si>
  <si>
    <t>M9-N</t>
  </si>
  <si>
    <t>M9-C</t>
  </si>
  <si>
    <t>M9-R</t>
  </si>
  <si>
    <t>M10-N</t>
  </si>
  <si>
    <t>M10-C</t>
  </si>
  <si>
    <t>M10-R</t>
  </si>
  <si>
    <t>M11-N</t>
  </si>
  <si>
    <t>M11-C</t>
  </si>
  <si>
    <t>M11-R</t>
  </si>
  <si>
    <t>M12-N</t>
  </si>
  <si>
    <t>M12-C</t>
  </si>
  <si>
    <t>M12-R</t>
  </si>
  <si>
    <t>M13-N</t>
  </si>
  <si>
    <t>M13-C</t>
  </si>
  <si>
    <t>M13-R</t>
  </si>
  <si>
    <t>M14-N</t>
  </si>
  <si>
    <t>M14-C</t>
  </si>
  <si>
    <t>M14-R</t>
  </si>
  <si>
    <t>M15-N</t>
  </si>
  <si>
    <t>M15-C</t>
  </si>
  <si>
    <t>M15-R</t>
  </si>
  <si>
    <t>M16-N</t>
  </si>
  <si>
    <t>M16-C</t>
  </si>
  <si>
    <t>M16-R</t>
  </si>
  <si>
    <t>M17-N</t>
  </si>
  <si>
    <t>M17-C</t>
  </si>
  <si>
    <t>M17-R</t>
  </si>
  <si>
    <t>Normalised Nodal Coordinates (mm) from the origin (0,0)</t>
  </si>
  <si>
    <t>N Ave. All</t>
  </si>
  <si>
    <t>C Ave. All</t>
  </si>
  <si>
    <t>Node</t>
  </si>
  <si>
    <t>Coordinates</t>
  </si>
  <si>
    <t>x-error</t>
  </si>
  <si>
    <t>y-error</t>
  </si>
  <si>
    <t>Normal</t>
  </si>
  <si>
    <t>Closed</t>
  </si>
  <si>
    <t>F19-N</t>
  </si>
  <si>
    <t>F19-C</t>
  </si>
  <si>
    <t>F19-R</t>
  </si>
  <si>
    <t>F20-N</t>
  </si>
  <si>
    <t>F20-C</t>
  </si>
  <si>
    <t>F20-R</t>
  </si>
  <si>
    <t>F21-N</t>
  </si>
  <si>
    <t>F21-C</t>
  </si>
  <si>
    <t>F21-R</t>
  </si>
  <si>
    <t>F22-N</t>
  </si>
  <si>
    <t>F22-C</t>
  </si>
  <si>
    <t>F22-R</t>
  </si>
  <si>
    <t>F23-N</t>
  </si>
  <si>
    <t>F23-C</t>
  </si>
  <si>
    <t>F23-R</t>
  </si>
  <si>
    <t>F24-N</t>
  </si>
  <si>
    <t>F24-C</t>
  </si>
  <si>
    <t>F24-R</t>
  </si>
  <si>
    <t>F25-N</t>
  </si>
  <si>
    <t>F25-C</t>
  </si>
  <si>
    <t>F25-R</t>
  </si>
  <si>
    <t>M18-N</t>
  </si>
  <si>
    <t>M18-C</t>
  </si>
  <si>
    <t>M18-R</t>
  </si>
  <si>
    <t>M19-N</t>
  </si>
  <si>
    <t>M19-C</t>
  </si>
  <si>
    <t>M19-R</t>
  </si>
  <si>
    <t>M20-N</t>
  </si>
  <si>
    <t>M20-C</t>
  </si>
  <si>
    <t>M20-R</t>
  </si>
  <si>
    <t>M21-N</t>
  </si>
  <si>
    <t>M21-C</t>
  </si>
  <si>
    <t>M21-R</t>
  </si>
  <si>
    <t>M22-N</t>
  </si>
  <si>
    <t>M22-C</t>
  </si>
  <si>
    <t>M22-R</t>
  </si>
  <si>
    <t>M23-N</t>
  </si>
  <si>
    <t>M23-C</t>
  </si>
  <si>
    <t>M23-R</t>
  </si>
  <si>
    <t>M24-N</t>
  </si>
  <si>
    <t>M24-C</t>
  </si>
  <si>
    <t>M24-R</t>
  </si>
  <si>
    <t>N Ave. M</t>
  </si>
  <si>
    <t>C Ave. M</t>
  </si>
  <si>
    <t>N Ave. F</t>
  </si>
  <si>
    <t>C Ave. F</t>
  </si>
  <si>
    <t>S.E.</t>
  </si>
  <si>
    <t>All</t>
    <phoneticPr fontId="3" type="noConversion"/>
  </si>
  <si>
    <t>Male</t>
    <phoneticPr fontId="3" type="noConversion"/>
  </si>
  <si>
    <t>Female</t>
    <phoneticPr fontId="3" type="noConversion"/>
  </si>
  <si>
    <r>
      <rPr>
        <b/>
        <sz val="11"/>
        <color theme="1"/>
        <rFont val="Times New Roman"/>
        <family val="1"/>
      </rPr>
      <t>Δ</t>
    </r>
    <r>
      <rPr>
        <b/>
        <sz val="9.9"/>
        <color theme="1"/>
        <rFont val="맑은 고딕"/>
        <family val="3"/>
        <charset val="129"/>
      </rPr>
      <t>x</t>
    </r>
    <phoneticPr fontId="3" type="noConversion"/>
  </si>
  <si>
    <t>Δy</t>
    <phoneticPr fontId="3" type="noConversion"/>
  </si>
  <si>
    <t>Node (Displacement)</t>
    <phoneticPr fontId="3" type="noConversion"/>
  </si>
  <si>
    <t>vector sum</t>
    <phoneticPr fontId="3" type="noConversion"/>
  </si>
  <si>
    <t>vs-error</t>
    <phoneticPr fontId="3" type="noConversion"/>
  </si>
  <si>
    <t>Strain (%) from Normal to Closed</t>
    <phoneticPr fontId="3" type="noConversion"/>
  </si>
  <si>
    <t>All</t>
    <phoneticPr fontId="3" type="noConversion"/>
  </si>
  <si>
    <t>error</t>
    <phoneticPr fontId="3" type="noConversion"/>
  </si>
  <si>
    <t>Male</t>
    <phoneticPr fontId="3" type="noConversion"/>
  </si>
  <si>
    <t>Female</t>
    <phoneticPr fontId="3" type="noConversion"/>
  </si>
  <si>
    <t>Normal to Closed</t>
  </si>
  <si>
    <t>Raised</t>
  </si>
  <si>
    <t>R Ave. All</t>
  </si>
  <si>
    <t>Closed to Raised</t>
  </si>
  <si>
    <t>Strain (%) from Closed to Raised</t>
  </si>
  <si>
    <t>Length on each string (mm)</t>
  </si>
  <si>
    <t>Overall Strain (%)</t>
  </si>
  <si>
    <t>CT-S1</t>
  </si>
  <si>
    <t>CT-S2</t>
  </si>
  <si>
    <t>FP-S1</t>
  </si>
  <si>
    <t>error</t>
  </si>
  <si>
    <t>value</t>
  </si>
  <si>
    <t>Raw Data from volunteers' photographs</t>
  </si>
  <si>
    <t>Nodal Points from the 'Origin (medial canthus)'</t>
  </si>
  <si>
    <t>Normal (N)</t>
  </si>
  <si>
    <t>Closed (C)</t>
  </si>
  <si>
    <t>Raised (R)</t>
  </si>
  <si>
    <t>Normal to Raised</t>
  </si>
  <si>
    <t>Strain (%) from Normal to Raised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</si>
</sst>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3"/>
      <charset val="129"/>
      <scheme val="minor"/>
    </font>
    <font>
      <b/>
      <sz val="11"/>
      <color theme="1"/>
      <name val="Times New Roman"/>
      <family val="1"/>
    </font>
    <font>
      <b/>
      <sz val="9.9"/>
      <color theme="1"/>
      <name val="맑은 고딕"/>
      <family val="3"/>
      <charset val="129"/>
    </font>
    <font>
      <b/>
      <sz val="11"/>
      <color theme="1"/>
      <name val="맑은 고딕"/>
      <family val="2"/>
    </font>
    <font>
      <b/>
      <sz val="11"/>
      <color theme="1"/>
      <name val="Calibri"/>
      <family val="3"/>
      <charset val="129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2" fillId="5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/>
    <xf numFmtId="0" fontId="1" fillId="6" borderId="0" xfId="0" applyFont="1" applyFill="1" applyAlignment="1">
      <alignment horizontal="center"/>
    </xf>
    <xf numFmtId="2" fontId="0" fillId="6" borderId="0" xfId="0" applyNumberFormat="1" applyFill="1" applyAlignment="1">
      <alignment horizontal="center"/>
    </xf>
    <xf numFmtId="2" fontId="1" fillId="5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1" fillId="8" borderId="0" xfId="0" applyFont="1" applyFill="1" applyAlignment="1">
      <alignment horizontal="center"/>
    </xf>
    <xf numFmtId="2" fontId="1" fillId="8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6" fillId="9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7" fillId="9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8" fillId="10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1" fillId="7" borderId="0" xfId="0" applyFont="1" applyFill="1" applyAlignment="1">
      <alignment horizontal="center" wrapText="1"/>
    </xf>
    <xf numFmtId="0" fontId="1" fillId="9" borderId="0" xfId="0" applyFont="1" applyFill="1" applyAlignment="1">
      <alignment horizontal="center" wrapText="1"/>
    </xf>
    <xf numFmtId="0" fontId="1" fillId="8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164" fontId="0" fillId="7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7" fillId="0" borderId="0" xfId="0" applyFont="1" applyAlignment="1"/>
    <xf numFmtId="2" fontId="0" fillId="7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" fillId="7" borderId="0" xfId="0" applyFont="1" applyFill="1" applyAlignment="1">
      <alignment horizontal="center" wrapText="1"/>
    </xf>
    <xf numFmtId="0" fontId="1" fillId="8" borderId="0" xfId="0" applyFont="1" applyFill="1" applyAlignment="1">
      <alignment horizontal="center" wrapText="1"/>
    </xf>
    <xf numFmtId="0" fontId="1" fillId="9" borderId="0" xfId="0" applyFont="1" applyFill="1" applyAlignment="1">
      <alignment horizontal="center"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theme" Target="theme/theme1.xml"/><Relationship Id="rId5" Type="http://schemas.openxmlformats.org/officeDocument/2006/relationships/chartsheet" Target="chartsheets/sheet4.xml"/><Relationship Id="rId10" Type="http://schemas.openxmlformats.org/officeDocument/2006/relationships/worksheet" Target="worksheets/sheet2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Normal</c:v>
          </c:tx>
          <c:spPr>
            <a:ln w="127000"/>
          </c:spPr>
          <c:marker>
            <c:symbol val="diamond"/>
            <c:size val="20"/>
          </c:marker>
          <c:errBars>
            <c:errDir val="y"/>
            <c:errBarType val="both"/>
            <c:errValType val="cust"/>
            <c:noEndCap val="0"/>
            <c:plus>
              <c:numRef>
                <c:f>Summary!$F$6:$F$11</c:f>
                <c:numCache>
                  <c:formatCode>General</c:formatCode>
                  <c:ptCount val="6"/>
                  <c:pt idx="0">
                    <c:v>0.85306523144161961</c:v>
                  </c:pt>
                  <c:pt idx="1">
                    <c:v>0.56312160106170073</c:v>
                  </c:pt>
                  <c:pt idx="2">
                    <c:v>0.22527847061133022</c:v>
                  </c:pt>
                  <c:pt idx="3">
                    <c:v>0.28382263139724268</c:v>
                  </c:pt>
                  <c:pt idx="4">
                    <c:v>0.54200603089795718</c:v>
                  </c:pt>
                  <c:pt idx="5">
                    <c:v>0.85306523144161961</c:v>
                  </c:pt>
                </c:numCache>
              </c:numRef>
            </c:plus>
            <c:minus>
              <c:numRef>
                <c:f>Summary!$F$6:$F$11</c:f>
                <c:numCache>
                  <c:formatCode>General</c:formatCode>
                  <c:ptCount val="6"/>
                  <c:pt idx="0">
                    <c:v>0.85306523144161961</c:v>
                  </c:pt>
                  <c:pt idx="1">
                    <c:v>0.56312160106170073</c:v>
                  </c:pt>
                  <c:pt idx="2">
                    <c:v>0.22527847061133022</c:v>
                  </c:pt>
                  <c:pt idx="3">
                    <c:v>0.28382263139724268</c:v>
                  </c:pt>
                  <c:pt idx="4">
                    <c:v>0.54200603089795718</c:v>
                  </c:pt>
                  <c:pt idx="5">
                    <c:v>0.85306523144161961</c:v>
                  </c:pt>
                </c:numCache>
              </c:numRef>
            </c:minus>
            <c:spPr>
              <a:ln w="19050">
                <a:solidFill>
                  <a:srgbClr val="002060"/>
                </a:solidFill>
              </a:ln>
            </c:spPr>
          </c:errBars>
          <c:errBars>
            <c:errDir val="x"/>
            <c:errBarType val="both"/>
            <c:errValType val="cust"/>
            <c:noEndCap val="0"/>
            <c:plus>
              <c:numRef>
                <c:f>Summary!$E$6:$E$11</c:f>
                <c:numCache>
                  <c:formatCode>General</c:formatCode>
                  <c:ptCount val="6"/>
                  <c:pt idx="0">
                    <c:v>0.44600235751938438</c:v>
                  </c:pt>
                  <c:pt idx="1">
                    <c:v>0.45932636932770998</c:v>
                  </c:pt>
                  <c:pt idx="2">
                    <c:v>0.29292093623037063</c:v>
                  </c:pt>
                  <c:pt idx="3">
                    <c:v>0.37777922344084741</c:v>
                  </c:pt>
                  <c:pt idx="4">
                    <c:v>0.43302256574033854</c:v>
                  </c:pt>
                  <c:pt idx="5">
                    <c:v>0.44600235751938438</c:v>
                  </c:pt>
                </c:numCache>
              </c:numRef>
            </c:plus>
            <c:minus>
              <c:numRef>
                <c:f>Summary!$E$6:$E$11</c:f>
                <c:numCache>
                  <c:formatCode>General</c:formatCode>
                  <c:ptCount val="6"/>
                  <c:pt idx="0">
                    <c:v>0.44600235751938438</c:v>
                  </c:pt>
                  <c:pt idx="1">
                    <c:v>0.45932636932770998</c:v>
                  </c:pt>
                  <c:pt idx="2">
                    <c:v>0.29292093623037063</c:v>
                  </c:pt>
                  <c:pt idx="3">
                    <c:v>0.37777922344084741</c:v>
                  </c:pt>
                  <c:pt idx="4">
                    <c:v>0.43302256574033854</c:v>
                  </c:pt>
                  <c:pt idx="5">
                    <c:v>0.44600235751938438</c:v>
                  </c:pt>
                </c:numCache>
              </c:numRef>
            </c:minus>
            <c:spPr>
              <a:ln w="19050">
                <a:solidFill>
                  <a:srgbClr val="002060"/>
                </a:solidFill>
              </a:ln>
            </c:spPr>
          </c:errBars>
          <c:xVal>
            <c:numRef>
              <c:f>Summary!$C$6:$C$11</c:f>
              <c:numCache>
                <c:formatCode>0.00</c:formatCode>
                <c:ptCount val="6"/>
                <c:pt idx="0">
                  <c:v>18.343703699799317</c:v>
                </c:pt>
                <c:pt idx="1">
                  <c:v>7.8792988687223113</c:v>
                </c:pt>
                <c:pt idx="2">
                  <c:v>12.325800823149683</c:v>
                </c:pt>
                <c:pt idx="3">
                  <c:v>24.271215422679866</c:v>
                </c:pt>
                <c:pt idx="4">
                  <c:v>30.854127064734211</c:v>
                </c:pt>
                <c:pt idx="5">
                  <c:v>18.343703699799317</c:v>
                </c:pt>
              </c:numCache>
            </c:numRef>
          </c:xVal>
          <c:yVal>
            <c:numRef>
              <c:f>Summary!$D$6:$D$11</c:f>
              <c:numCache>
                <c:formatCode>0.00</c:formatCode>
                <c:ptCount val="6"/>
                <c:pt idx="0">
                  <c:v>42.961475746475607</c:v>
                </c:pt>
                <c:pt idx="1">
                  <c:v>26.651321146279678</c:v>
                </c:pt>
                <c:pt idx="2">
                  <c:v>9.1047565460782547</c:v>
                </c:pt>
                <c:pt idx="3">
                  <c:v>7.7730734154243262</c:v>
                </c:pt>
                <c:pt idx="4">
                  <c:v>25.63917143683631</c:v>
                </c:pt>
                <c:pt idx="5">
                  <c:v>42.961475746475607</c:v>
                </c:pt>
              </c:numCache>
            </c:numRef>
          </c:yVal>
          <c:smooth val="0"/>
        </c:ser>
        <c:ser>
          <c:idx val="1"/>
          <c:order val="1"/>
          <c:tx>
            <c:v>Closed</c:v>
          </c:tx>
          <c:spPr>
            <a:ln w="127000"/>
          </c:spPr>
          <c:marker>
            <c:symbol val="square"/>
            <c:size val="20"/>
          </c:marker>
          <c:errBars>
            <c:errDir val="y"/>
            <c:errBarType val="both"/>
            <c:errValType val="cust"/>
            <c:noEndCap val="0"/>
            <c:plus>
              <c:numRef>
                <c:f>Summary!$K$6:$K$11</c:f>
                <c:numCache>
                  <c:formatCode>General</c:formatCode>
                  <c:ptCount val="6"/>
                  <c:pt idx="0">
                    <c:v>0.92786723796836768</c:v>
                  </c:pt>
                  <c:pt idx="1">
                    <c:v>0.57232007567054244</c:v>
                  </c:pt>
                  <c:pt idx="2">
                    <c:v>0.11463670745543908</c:v>
                  </c:pt>
                  <c:pt idx="3">
                    <c:v>0.17708489439619304</c:v>
                  </c:pt>
                  <c:pt idx="4">
                    <c:v>0.57754769482624579</c:v>
                  </c:pt>
                  <c:pt idx="5">
                    <c:v>0.92786723796836768</c:v>
                  </c:pt>
                </c:numCache>
              </c:numRef>
            </c:plus>
            <c:minus>
              <c:numRef>
                <c:f>Summary!$K$6:$K$11</c:f>
                <c:numCache>
                  <c:formatCode>General</c:formatCode>
                  <c:ptCount val="6"/>
                  <c:pt idx="0">
                    <c:v>0.92786723796836768</c:v>
                  </c:pt>
                  <c:pt idx="1">
                    <c:v>0.57232007567054244</c:v>
                  </c:pt>
                  <c:pt idx="2">
                    <c:v>0.11463670745543908</c:v>
                  </c:pt>
                  <c:pt idx="3">
                    <c:v>0.17708489439619304</c:v>
                  </c:pt>
                  <c:pt idx="4">
                    <c:v>0.57754769482624579</c:v>
                  </c:pt>
                  <c:pt idx="5">
                    <c:v>0.92786723796836768</c:v>
                  </c:pt>
                </c:numCache>
              </c:numRef>
            </c:minus>
            <c:spPr>
              <a:ln w="19050">
                <a:solidFill>
                  <a:srgbClr val="C00000"/>
                </a:solidFill>
              </a:ln>
            </c:spPr>
          </c:errBars>
          <c:errBars>
            <c:errDir val="x"/>
            <c:errBarType val="both"/>
            <c:errValType val="cust"/>
            <c:noEndCap val="0"/>
            <c:plus>
              <c:numRef>
                <c:f>Summary!$J$6:$J$11</c:f>
                <c:numCache>
                  <c:formatCode>General</c:formatCode>
                  <c:ptCount val="6"/>
                  <c:pt idx="0">
                    <c:v>0.47980950016481</c:v>
                  </c:pt>
                  <c:pt idx="1">
                    <c:v>0.46679511365312115</c:v>
                  </c:pt>
                  <c:pt idx="2">
                    <c:v>0.34525763040851903</c:v>
                  </c:pt>
                  <c:pt idx="3">
                    <c:v>0.45360634060731841</c:v>
                  </c:pt>
                  <c:pt idx="4">
                    <c:v>0.47352892731455748</c:v>
                  </c:pt>
                  <c:pt idx="5">
                    <c:v>0.47980950016481</c:v>
                  </c:pt>
                </c:numCache>
              </c:numRef>
            </c:plus>
            <c:minus>
              <c:numRef>
                <c:f>Summary!$J$6:$J$11</c:f>
                <c:numCache>
                  <c:formatCode>General</c:formatCode>
                  <c:ptCount val="6"/>
                  <c:pt idx="0">
                    <c:v>0.47980950016481</c:v>
                  </c:pt>
                  <c:pt idx="1">
                    <c:v>0.46679511365312115</c:v>
                  </c:pt>
                  <c:pt idx="2">
                    <c:v>0.34525763040851903</c:v>
                  </c:pt>
                  <c:pt idx="3">
                    <c:v>0.45360634060731841</c:v>
                  </c:pt>
                  <c:pt idx="4">
                    <c:v>0.47352892731455748</c:v>
                  </c:pt>
                  <c:pt idx="5">
                    <c:v>0.47980950016481</c:v>
                  </c:pt>
                </c:numCache>
              </c:numRef>
            </c:minus>
            <c:spPr>
              <a:ln w="19050">
                <a:solidFill>
                  <a:srgbClr val="C00000"/>
                </a:solidFill>
              </a:ln>
            </c:spPr>
          </c:errBars>
          <c:xVal>
            <c:numRef>
              <c:f>Summary!$H$6:$H$11</c:f>
              <c:numCache>
                <c:formatCode>0.00</c:formatCode>
                <c:ptCount val="6"/>
                <c:pt idx="0">
                  <c:v>18.507209233597155</c:v>
                </c:pt>
                <c:pt idx="1">
                  <c:v>7.8348397922905031</c:v>
                </c:pt>
                <c:pt idx="2">
                  <c:v>10.791304494113188</c:v>
                </c:pt>
                <c:pt idx="3">
                  <c:v>22.15242957286998</c:v>
                </c:pt>
                <c:pt idx="4">
                  <c:v>31.027025181335706</c:v>
                </c:pt>
                <c:pt idx="5">
                  <c:v>18.507209233597155</c:v>
                </c:pt>
              </c:numCache>
            </c:numRef>
          </c:xVal>
          <c:yVal>
            <c:numRef>
              <c:f>Summary!$I$6:$I$11</c:f>
              <c:numCache>
                <c:formatCode>0.00</c:formatCode>
                <c:ptCount val="6"/>
                <c:pt idx="0">
                  <c:v>43.578631945656277</c:v>
                </c:pt>
                <c:pt idx="1">
                  <c:v>26.552933862291333</c:v>
                </c:pt>
                <c:pt idx="2">
                  <c:v>1.039789386834421</c:v>
                </c:pt>
                <c:pt idx="3">
                  <c:v>2.0681435953472111</c:v>
                </c:pt>
                <c:pt idx="4">
                  <c:v>25.587185197068102</c:v>
                </c:pt>
                <c:pt idx="5">
                  <c:v>43.578631945656277</c:v>
                </c:pt>
              </c:numCache>
            </c:numRef>
          </c:yVal>
          <c:smooth val="0"/>
        </c:ser>
        <c:ser>
          <c:idx val="2"/>
          <c:order val="2"/>
          <c:tx>
            <c:v>Raised</c:v>
          </c:tx>
          <c:spPr>
            <a:ln w="127000"/>
          </c:spPr>
          <c:marker>
            <c:symbol val="triangle"/>
            <c:size val="20"/>
          </c:marker>
          <c:errBars>
            <c:errDir val="y"/>
            <c:errBarType val="both"/>
            <c:errValType val="cust"/>
            <c:noEndCap val="0"/>
            <c:plus>
              <c:numRef>
                <c:f>Summary!$P$6:$P$11</c:f>
                <c:numCache>
                  <c:formatCode>General</c:formatCode>
                  <c:ptCount val="6"/>
                  <c:pt idx="0">
                    <c:v>1.039977972568612</c:v>
                  </c:pt>
                  <c:pt idx="1">
                    <c:v>0.83702201134747178</c:v>
                  </c:pt>
                  <c:pt idx="2">
                    <c:v>0.26368443497143451</c:v>
                  </c:pt>
                  <c:pt idx="3">
                    <c:v>0.28751952611590575</c:v>
                  </c:pt>
                  <c:pt idx="4">
                    <c:v>0.79235818760515098</c:v>
                  </c:pt>
                  <c:pt idx="5">
                    <c:v>1.039977972568612</c:v>
                  </c:pt>
                </c:numCache>
              </c:numRef>
            </c:plus>
            <c:minus>
              <c:numRef>
                <c:f>Summary!$P$6:$P$11</c:f>
                <c:numCache>
                  <c:formatCode>General</c:formatCode>
                  <c:ptCount val="6"/>
                  <c:pt idx="0">
                    <c:v>1.039977972568612</c:v>
                  </c:pt>
                  <c:pt idx="1">
                    <c:v>0.83702201134747178</c:v>
                  </c:pt>
                  <c:pt idx="2">
                    <c:v>0.26368443497143451</c:v>
                  </c:pt>
                  <c:pt idx="3">
                    <c:v>0.28751952611590575</c:v>
                  </c:pt>
                  <c:pt idx="4">
                    <c:v>0.79235818760515098</c:v>
                  </c:pt>
                  <c:pt idx="5">
                    <c:v>1.039977972568612</c:v>
                  </c:pt>
                </c:numCache>
              </c:numRef>
            </c:minus>
            <c:spPr>
              <a:ln w="19050">
                <a:solidFill>
                  <a:srgbClr val="9BBB59">
                    <a:shade val="95000"/>
                    <a:satMod val="105000"/>
                  </a:srgbClr>
                </a:solidFill>
              </a:ln>
            </c:spPr>
          </c:errBars>
          <c:errBars>
            <c:errDir val="x"/>
            <c:errBarType val="both"/>
            <c:errValType val="cust"/>
            <c:noEndCap val="0"/>
            <c:plus>
              <c:numRef>
                <c:f>Summary!$O$6:$O$11</c:f>
                <c:numCache>
                  <c:formatCode>General</c:formatCode>
                  <c:ptCount val="6"/>
                  <c:pt idx="0">
                    <c:v>0.52215797344436032</c:v>
                  </c:pt>
                  <c:pt idx="1">
                    <c:v>0.58145208355712097</c:v>
                  </c:pt>
                  <c:pt idx="2">
                    <c:v>0.35520528345324359</c:v>
                  </c:pt>
                  <c:pt idx="3">
                    <c:v>0.44195072345433634</c:v>
                  </c:pt>
                  <c:pt idx="4">
                    <c:v>0.57020395636959864</c:v>
                  </c:pt>
                  <c:pt idx="5">
                    <c:v>0.52215797344436032</c:v>
                  </c:pt>
                </c:numCache>
              </c:numRef>
            </c:plus>
            <c:minus>
              <c:numRef>
                <c:f>Summary!$O$6:$O$11</c:f>
                <c:numCache>
                  <c:formatCode>General</c:formatCode>
                  <c:ptCount val="6"/>
                  <c:pt idx="0">
                    <c:v>0.52215797344436032</c:v>
                  </c:pt>
                  <c:pt idx="1">
                    <c:v>0.58145208355712097</c:v>
                  </c:pt>
                  <c:pt idx="2">
                    <c:v>0.35520528345324359</c:v>
                  </c:pt>
                  <c:pt idx="3">
                    <c:v>0.44195072345433634</c:v>
                  </c:pt>
                  <c:pt idx="4">
                    <c:v>0.57020395636959864</c:v>
                  </c:pt>
                  <c:pt idx="5">
                    <c:v>0.52215797344436032</c:v>
                  </c:pt>
                </c:numCache>
              </c:numRef>
            </c:minus>
            <c:spPr>
              <a:ln w="19050">
                <a:solidFill>
                  <a:srgbClr val="9BBB59">
                    <a:shade val="95000"/>
                    <a:satMod val="105000"/>
                  </a:srgbClr>
                </a:solidFill>
              </a:ln>
            </c:spPr>
          </c:errBars>
          <c:xVal>
            <c:numRef>
              <c:f>Summary!$M$6:$M$11</c:f>
              <c:numCache>
                <c:formatCode>0.00</c:formatCode>
                <c:ptCount val="6"/>
                <c:pt idx="0">
                  <c:v>19.977267666914255</c:v>
                </c:pt>
                <c:pt idx="1">
                  <c:v>9.0633268361926014</c:v>
                </c:pt>
                <c:pt idx="2">
                  <c:v>12.609726326420962</c:v>
                </c:pt>
                <c:pt idx="3">
                  <c:v>24.268940790483555</c:v>
                </c:pt>
                <c:pt idx="4">
                  <c:v>32.151005047860352</c:v>
                </c:pt>
                <c:pt idx="5">
                  <c:v>19.977267666914255</c:v>
                </c:pt>
              </c:numCache>
            </c:numRef>
          </c:xVal>
          <c:yVal>
            <c:numRef>
              <c:f>Summary!$N$6:$N$11</c:f>
              <c:numCache>
                <c:formatCode>0.00</c:formatCode>
                <c:ptCount val="6"/>
                <c:pt idx="0">
                  <c:v>47.325534582046771</c:v>
                </c:pt>
                <c:pt idx="1">
                  <c:v>33.628328062995124</c:v>
                </c:pt>
                <c:pt idx="2">
                  <c:v>10.970604837939987</c:v>
                </c:pt>
                <c:pt idx="3">
                  <c:v>10.025296062867387</c:v>
                </c:pt>
                <c:pt idx="4">
                  <c:v>31.633569977974368</c:v>
                </c:pt>
                <c:pt idx="5">
                  <c:v>47.325534582046771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0904200"/>
        <c:axId val="315313800"/>
      </c:scatterChart>
      <c:valAx>
        <c:axId val="270904200"/>
        <c:scaling>
          <c:orientation val="minMax"/>
          <c:max val="40"/>
        </c:scaling>
        <c:delete val="0"/>
        <c:axPos val="b"/>
        <c:title>
          <c:tx>
            <c:rich>
              <a:bodyPr/>
              <a:lstStyle/>
              <a:p>
                <a:pPr>
                  <a:defRPr lang="en-GB" sz="2000" b="1">
                    <a:latin typeface="Arial" pitchFamily="34" charset="0"/>
                    <a:cs typeface="Arial" pitchFamily="34" charset="0"/>
                  </a:defRPr>
                </a:pPr>
                <a:r>
                  <a:rPr lang="en-US" sz="2000" b="1">
                    <a:latin typeface="Arial" pitchFamily="34" charset="0"/>
                    <a:cs typeface="Arial" pitchFamily="34" charset="0"/>
                  </a:rPr>
                  <a:t>Distance from medial canthus in horizontal direction (mm)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GB" sz="20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15313800"/>
        <c:crosses val="autoZero"/>
        <c:crossBetween val="midCat"/>
      </c:valAx>
      <c:valAx>
        <c:axId val="3153138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GB" sz="2000">
                    <a:latin typeface="Arial" pitchFamily="34" charset="0"/>
                    <a:cs typeface="Arial" pitchFamily="34" charset="0"/>
                  </a:defRPr>
                </a:pPr>
                <a:r>
                  <a:rPr lang="en-US" sz="2000">
                    <a:latin typeface="Arial" pitchFamily="34" charset="0"/>
                    <a:cs typeface="Arial" pitchFamily="34" charset="0"/>
                  </a:rPr>
                  <a:t>Distance from medial canthus in</a:t>
                </a:r>
                <a:r>
                  <a:rPr lang="en-US" sz="2000" baseline="0">
                    <a:latin typeface="Arial" pitchFamily="34" charset="0"/>
                    <a:cs typeface="Arial" pitchFamily="34" charset="0"/>
                  </a:rPr>
                  <a:t> vertical </a:t>
                </a:r>
                <a:r>
                  <a:rPr lang="en-US" sz="2000">
                    <a:latin typeface="Arial" pitchFamily="34" charset="0"/>
                    <a:cs typeface="Arial" pitchFamily="34" charset="0"/>
                  </a:rPr>
                  <a:t>direction (mm)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GB" sz="20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70904200"/>
        <c:crosses val="autoZero"/>
        <c:crossBetween val="midCat"/>
      </c:valAx>
    </c:plotArea>
    <c:legend>
      <c:legendPos val="r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lang="en-GB" sz="20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Normal</c:v>
          </c:tx>
          <c:spPr>
            <a:ln w="127000"/>
          </c:spPr>
          <c:marker>
            <c:symbol val="diamond"/>
            <c:size val="20"/>
          </c:marker>
          <c:errBars>
            <c:errDir val="y"/>
            <c:errBarType val="both"/>
            <c:errValType val="cust"/>
            <c:noEndCap val="0"/>
            <c:plus>
              <c:numRef>
                <c:f>Summary!$F$13:$F$19</c:f>
                <c:numCache>
                  <c:formatCode>General</c:formatCode>
                  <c:ptCount val="7"/>
                  <c:pt idx="0">
                    <c:v>0.93669217480161393</c:v>
                  </c:pt>
                  <c:pt idx="1">
                    <c:v>0.53249961082505892</c:v>
                  </c:pt>
                  <c:pt idx="2">
                    <c:v>0.21085621180524725</c:v>
                  </c:pt>
                  <c:pt idx="3">
                    <c:v>0.26713800211865679</c:v>
                  </c:pt>
                  <c:pt idx="4">
                    <c:v>0.30319841285635485</c:v>
                  </c:pt>
                  <c:pt idx="5">
                    <c:v>0.50712526041447814</c:v>
                  </c:pt>
                  <c:pt idx="6">
                    <c:v>0.93669217480161393</c:v>
                  </c:pt>
                </c:numCache>
              </c:numRef>
            </c:plus>
            <c:minus>
              <c:numRef>
                <c:f>Summary!$F$13:$F$19</c:f>
                <c:numCache>
                  <c:formatCode>General</c:formatCode>
                  <c:ptCount val="7"/>
                  <c:pt idx="0">
                    <c:v>0.93669217480161393</c:v>
                  </c:pt>
                  <c:pt idx="1">
                    <c:v>0.53249961082505892</c:v>
                  </c:pt>
                  <c:pt idx="2">
                    <c:v>0.21085621180524725</c:v>
                  </c:pt>
                  <c:pt idx="3">
                    <c:v>0.26713800211865679</c:v>
                  </c:pt>
                  <c:pt idx="4">
                    <c:v>0.30319841285635485</c:v>
                  </c:pt>
                  <c:pt idx="5">
                    <c:v>0.50712526041447814</c:v>
                  </c:pt>
                  <c:pt idx="6">
                    <c:v>0.93669217480161393</c:v>
                  </c:pt>
                </c:numCache>
              </c:numRef>
            </c:minus>
            <c:spPr>
              <a:ln w="19050">
                <a:solidFill>
                  <a:srgbClr val="002060"/>
                </a:solidFill>
              </a:ln>
            </c:spPr>
          </c:errBars>
          <c:errBars>
            <c:errDir val="x"/>
            <c:errBarType val="both"/>
            <c:errValType val="cust"/>
            <c:noEndCap val="0"/>
            <c:plus>
              <c:numRef>
                <c:f>Summary!$E$13:$E$19</c:f>
                <c:numCache>
                  <c:formatCode>General</c:formatCode>
                  <c:ptCount val="7"/>
                  <c:pt idx="0">
                    <c:v>0.41641539497749985</c:v>
                  </c:pt>
                  <c:pt idx="1">
                    <c:v>0.36490231792401256</c:v>
                  </c:pt>
                  <c:pt idx="2">
                    <c:v>0.34458611399015882</c:v>
                  </c:pt>
                  <c:pt idx="3">
                    <c:v>0.39357683259038218</c:v>
                  </c:pt>
                  <c:pt idx="4">
                    <c:v>0.45792584724283147</c:v>
                  </c:pt>
                  <c:pt idx="5">
                    <c:v>0.3984063796651573</c:v>
                  </c:pt>
                  <c:pt idx="6">
                    <c:v>0.41641539497749985</c:v>
                  </c:pt>
                </c:numCache>
              </c:numRef>
            </c:plus>
            <c:minus>
              <c:numRef>
                <c:f>Summary!$E$13:$E$19</c:f>
                <c:numCache>
                  <c:formatCode>General</c:formatCode>
                  <c:ptCount val="7"/>
                  <c:pt idx="0">
                    <c:v>0.41641539497749985</c:v>
                  </c:pt>
                  <c:pt idx="1">
                    <c:v>0.36490231792401256</c:v>
                  </c:pt>
                  <c:pt idx="2">
                    <c:v>0.34458611399015882</c:v>
                  </c:pt>
                  <c:pt idx="3">
                    <c:v>0.39357683259038218</c:v>
                  </c:pt>
                  <c:pt idx="4">
                    <c:v>0.45792584724283147</c:v>
                  </c:pt>
                  <c:pt idx="5">
                    <c:v>0.3984063796651573</c:v>
                  </c:pt>
                  <c:pt idx="6">
                    <c:v>0.41641539497749985</c:v>
                  </c:pt>
                </c:numCache>
              </c:numRef>
            </c:minus>
            <c:spPr>
              <a:ln w="19050">
                <a:solidFill>
                  <a:srgbClr val="002060"/>
                </a:solidFill>
              </a:ln>
            </c:spPr>
          </c:errBars>
          <c:xVal>
            <c:numRef>
              <c:f>Summary!$C$13:$C$22</c:f>
              <c:numCache>
                <c:formatCode>0.00</c:formatCode>
                <c:ptCount val="10"/>
                <c:pt idx="0">
                  <c:v>18.169554479227912</c:v>
                </c:pt>
                <c:pt idx="1">
                  <c:v>6.163478284818507</c:v>
                </c:pt>
                <c:pt idx="2">
                  <c:v>10.628432862726401</c:v>
                </c:pt>
                <c:pt idx="3">
                  <c:v>18.923174134795847</c:v>
                </c:pt>
                <c:pt idx="4">
                  <c:v>25.550603617145654</c:v>
                </c:pt>
                <c:pt idx="5">
                  <c:v>31.879386707146988</c:v>
                </c:pt>
                <c:pt idx="6">
                  <c:v>18.169554479227912</c:v>
                </c:pt>
                <c:pt idx="7">
                  <c:v>6.163478284818507</c:v>
                </c:pt>
                <c:pt idx="8">
                  <c:v>18.923174134795847</c:v>
                </c:pt>
                <c:pt idx="9">
                  <c:v>31.879386707146988</c:v>
                </c:pt>
              </c:numCache>
            </c:numRef>
          </c:xVal>
          <c:yVal>
            <c:numRef>
              <c:f>Summary!$D$13:$D$22</c:f>
              <c:numCache>
                <c:formatCode>0.00</c:formatCode>
                <c:ptCount val="10"/>
                <c:pt idx="0">
                  <c:v>43.489812779858553</c:v>
                </c:pt>
                <c:pt idx="1">
                  <c:v>26.257679119325541</c:v>
                </c:pt>
                <c:pt idx="2">
                  <c:v>8.6117911378414469</c:v>
                </c:pt>
                <c:pt idx="3">
                  <c:v>9.0862205174676838</c:v>
                </c:pt>
                <c:pt idx="4">
                  <c:v>6.8772582163088041</c:v>
                </c:pt>
                <c:pt idx="5">
                  <c:v>25.017485236225582</c:v>
                </c:pt>
                <c:pt idx="6">
                  <c:v>43.489812779858553</c:v>
                </c:pt>
                <c:pt idx="7">
                  <c:v>26.257679119325541</c:v>
                </c:pt>
                <c:pt idx="8">
                  <c:v>9.0862205174676838</c:v>
                </c:pt>
                <c:pt idx="9">
                  <c:v>25.017485236225582</c:v>
                </c:pt>
              </c:numCache>
            </c:numRef>
          </c:yVal>
          <c:smooth val="0"/>
        </c:ser>
        <c:ser>
          <c:idx val="1"/>
          <c:order val="1"/>
          <c:tx>
            <c:v>Closed</c:v>
          </c:tx>
          <c:spPr>
            <a:ln w="127000"/>
          </c:spPr>
          <c:marker>
            <c:symbol val="square"/>
            <c:size val="20"/>
          </c:marker>
          <c:errBars>
            <c:errDir val="y"/>
            <c:errBarType val="both"/>
            <c:errValType val="cust"/>
            <c:noEndCap val="0"/>
            <c:plus>
              <c:numRef>
                <c:f>Summary!$K$13:$K$19</c:f>
                <c:numCache>
                  <c:formatCode>General</c:formatCode>
                  <c:ptCount val="7"/>
                  <c:pt idx="0">
                    <c:v>0.99200708782324665</c:v>
                  </c:pt>
                  <c:pt idx="1">
                    <c:v>0.55140132615809867</c:v>
                  </c:pt>
                  <c:pt idx="2">
                    <c:v>0.12604696765486673</c:v>
                  </c:pt>
                  <c:pt idx="3">
                    <c:v>0.16584697683613772</c:v>
                  </c:pt>
                  <c:pt idx="4">
                    <c:v>0.19443957503010356</c:v>
                  </c:pt>
                  <c:pt idx="5">
                    <c:v>0.54294604963267912</c:v>
                  </c:pt>
                  <c:pt idx="6">
                    <c:v>0.99200708782324665</c:v>
                  </c:pt>
                </c:numCache>
              </c:numRef>
            </c:plus>
            <c:minus>
              <c:numRef>
                <c:f>Summary!$K$13:$K$19</c:f>
                <c:numCache>
                  <c:formatCode>General</c:formatCode>
                  <c:ptCount val="7"/>
                  <c:pt idx="0">
                    <c:v>0.99200708782324665</c:v>
                  </c:pt>
                  <c:pt idx="1">
                    <c:v>0.55140132615809867</c:v>
                  </c:pt>
                  <c:pt idx="2">
                    <c:v>0.12604696765486673</c:v>
                  </c:pt>
                  <c:pt idx="3">
                    <c:v>0.16584697683613772</c:v>
                  </c:pt>
                  <c:pt idx="4">
                    <c:v>0.19443957503010356</c:v>
                  </c:pt>
                  <c:pt idx="5">
                    <c:v>0.54294604963267912</c:v>
                  </c:pt>
                  <c:pt idx="6">
                    <c:v>0.99200708782324665</c:v>
                  </c:pt>
                </c:numCache>
              </c:numRef>
            </c:minus>
            <c:spPr>
              <a:ln w="19050">
                <a:solidFill>
                  <a:srgbClr val="C00000"/>
                </a:solidFill>
              </a:ln>
            </c:spPr>
          </c:errBars>
          <c:errBars>
            <c:errDir val="x"/>
            <c:errBarType val="both"/>
            <c:errValType val="cust"/>
            <c:noEndCap val="0"/>
            <c:plus>
              <c:numRef>
                <c:f>Summary!$J$13:$J$19</c:f>
                <c:numCache>
                  <c:formatCode>General</c:formatCode>
                  <c:ptCount val="7"/>
                  <c:pt idx="0">
                    <c:v>0.45502159598934966</c:v>
                  </c:pt>
                  <c:pt idx="1">
                    <c:v>0.37607635869430706</c:v>
                  </c:pt>
                  <c:pt idx="2">
                    <c:v>0.32050823955413504</c:v>
                  </c:pt>
                  <c:pt idx="3">
                    <c:v>0.4482992175273634</c:v>
                  </c:pt>
                  <c:pt idx="4">
                    <c:v>0.4910278662806502</c:v>
                  </c:pt>
                  <c:pt idx="5">
                    <c:v>0.4366048908744129</c:v>
                  </c:pt>
                  <c:pt idx="6">
                    <c:v>0.45502159598934966</c:v>
                  </c:pt>
                </c:numCache>
              </c:numRef>
            </c:plus>
            <c:minus>
              <c:numRef>
                <c:f>Summary!$J$13:$J$19</c:f>
                <c:numCache>
                  <c:formatCode>General</c:formatCode>
                  <c:ptCount val="7"/>
                  <c:pt idx="0">
                    <c:v>0.45502159598934966</c:v>
                  </c:pt>
                  <c:pt idx="1">
                    <c:v>0.37607635869430706</c:v>
                  </c:pt>
                  <c:pt idx="2">
                    <c:v>0.32050823955413504</c:v>
                  </c:pt>
                  <c:pt idx="3">
                    <c:v>0.4482992175273634</c:v>
                  </c:pt>
                  <c:pt idx="4">
                    <c:v>0.4910278662806502</c:v>
                  </c:pt>
                  <c:pt idx="5">
                    <c:v>0.4366048908744129</c:v>
                  </c:pt>
                  <c:pt idx="6">
                    <c:v>0.45502159598934966</c:v>
                  </c:pt>
                </c:numCache>
              </c:numRef>
            </c:minus>
            <c:spPr>
              <a:ln w="19050">
                <a:solidFill>
                  <a:srgbClr val="C00000"/>
                </a:solidFill>
              </a:ln>
            </c:spPr>
          </c:errBars>
          <c:xVal>
            <c:numRef>
              <c:f>Summary!$H$13:$H$22</c:f>
              <c:numCache>
                <c:formatCode>0.00</c:formatCode>
                <c:ptCount val="10"/>
                <c:pt idx="0">
                  <c:v>18.290363594134277</c:v>
                </c:pt>
                <c:pt idx="1">
                  <c:v>6.2772873728428404</c:v>
                </c:pt>
                <c:pt idx="2">
                  <c:v>9.2717645274144331</c:v>
                </c:pt>
                <c:pt idx="3">
                  <c:v>17.00628947703612</c:v>
                </c:pt>
                <c:pt idx="4">
                  <c:v>23.958280778582353</c:v>
                </c:pt>
                <c:pt idx="5">
                  <c:v>31.96471458243942</c:v>
                </c:pt>
                <c:pt idx="6">
                  <c:v>18.290363594134277</c:v>
                </c:pt>
                <c:pt idx="7">
                  <c:v>6.2772873728428404</c:v>
                </c:pt>
                <c:pt idx="8">
                  <c:v>17.00628947703612</c:v>
                </c:pt>
                <c:pt idx="9">
                  <c:v>31.96471458243942</c:v>
                </c:pt>
              </c:numCache>
            </c:numRef>
          </c:xVal>
          <c:yVal>
            <c:numRef>
              <c:f>Summary!$I$13:$I$22</c:f>
              <c:numCache>
                <c:formatCode>0.00</c:formatCode>
                <c:ptCount val="10"/>
                <c:pt idx="0">
                  <c:v>44.221833963517767</c:v>
                </c:pt>
                <c:pt idx="1">
                  <c:v>26.287986203135375</c:v>
                </c:pt>
                <c:pt idx="2">
                  <c:v>1.097848970976927</c:v>
                </c:pt>
                <c:pt idx="3">
                  <c:v>1.8916142498914617</c:v>
                </c:pt>
                <c:pt idx="4">
                  <c:v>2.0924691766504493</c:v>
                </c:pt>
                <c:pt idx="5">
                  <c:v>25.08104123166515</c:v>
                </c:pt>
                <c:pt idx="6">
                  <c:v>44.221833963517767</c:v>
                </c:pt>
                <c:pt idx="7">
                  <c:v>26.287986203135375</c:v>
                </c:pt>
                <c:pt idx="8">
                  <c:v>1.8916142498914617</c:v>
                </c:pt>
                <c:pt idx="9">
                  <c:v>25.08104123166515</c:v>
                </c:pt>
              </c:numCache>
            </c:numRef>
          </c:yVal>
          <c:smooth val="0"/>
        </c:ser>
        <c:ser>
          <c:idx val="2"/>
          <c:order val="2"/>
          <c:tx>
            <c:v>Raised</c:v>
          </c:tx>
          <c:spPr>
            <a:ln w="127000">
              <a:solidFill>
                <a:srgbClr val="9BBB59">
                  <a:shade val="95000"/>
                  <a:satMod val="105000"/>
                </a:srgbClr>
              </a:solidFill>
            </a:ln>
          </c:spPr>
          <c:marker>
            <c:symbol val="triangle"/>
            <c:size val="20"/>
          </c:marker>
          <c:errBars>
            <c:errDir val="y"/>
            <c:errBarType val="both"/>
            <c:errValType val="cust"/>
            <c:noEndCap val="0"/>
            <c:plus>
              <c:numRef>
                <c:f>Summary!$P$13:$P$22</c:f>
                <c:numCache>
                  <c:formatCode>General</c:formatCode>
                  <c:ptCount val="10"/>
                  <c:pt idx="0">
                    <c:v>1.090379144070198</c:v>
                  </c:pt>
                  <c:pt idx="1">
                    <c:v>0.76271867528981108</c:v>
                  </c:pt>
                  <c:pt idx="2">
                    <c:v>0.26894292512199197</c:v>
                  </c:pt>
                  <c:pt idx="3">
                    <c:v>0.2758446990146301</c:v>
                  </c:pt>
                  <c:pt idx="4">
                    <c:v>0.24874955467386667</c:v>
                  </c:pt>
                  <c:pt idx="5">
                    <c:v>0.74872236702453487</c:v>
                  </c:pt>
                  <c:pt idx="6">
                    <c:v>1.090379144070198</c:v>
                  </c:pt>
                  <c:pt idx="7">
                    <c:v>0.76271867528981108</c:v>
                  </c:pt>
                  <c:pt idx="8">
                    <c:v>0.2758446990146301</c:v>
                  </c:pt>
                  <c:pt idx="9">
                    <c:v>0.74872236702453487</c:v>
                  </c:pt>
                </c:numCache>
              </c:numRef>
            </c:plus>
            <c:minus>
              <c:numRef>
                <c:f>Summary!$P$13:$P$22</c:f>
                <c:numCache>
                  <c:formatCode>General</c:formatCode>
                  <c:ptCount val="10"/>
                  <c:pt idx="0">
                    <c:v>1.090379144070198</c:v>
                  </c:pt>
                  <c:pt idx="1">
                    <c:v>0.76271867528981108</c:v>
                  </c:pt>
                  <c:pt idx="2">
                    <c:v>0.26894292512199197</c:v>
                  </c:pt>
                  <c:pt idx="3">
                    <c:v>0.2758446990146301</c:v>
                  </c:pt>
                  <c:pt idx="4">
                    <c:v>0.24874955467386667</c:v>
                  </c:pt>
                  <c:pt idx="5">
                    <c:v>0.74872236702453487</c:v>
                  </c:pt>
                  <c:pt idx="6">
                    <c:v>1.090379144070198</c:v>
                  </c:pt>
                  <c:pt idx="7">
                    <c:v>0.76271867528981108</c:v>
                  </c:pt>
                  <c:pt idx="8">
                    <c:v>0.2758446990146301</c:v>
                  </c:pt>
                  <c:pt idx="9">
                    <c:v>0.74872236702453487</c:v>
                  </c:pt>
                </c:numCache>
              </c:numRef>
            </c:minus>
            <c:spPr>
              <a:ln w="19050">
                <a:solidFill>
                  <a:srgbClr val="9BBB59">
                    <a:shade val="95000"/>
                    <a:satMod val="105000"/>
                  </a:srgbClr>
                </a:solidFill>
              </a:ln>
            </c:spPr>
          </c:errBars>
          <c:errBars>
            <c:errDir val="x"/>
            <c:errBarType val="both"/>
            <c:errValType val="cust"/>
            <c:noEndCap val="0"/>
            <c:plus>
              <c:numRef>
                <c:f>Summary!$O$13:$O$22</c:f>
                <c:numCache>
                  <c:formatCode>General</c:formatCode>
                  <c:ptCount val="10"/>
                  <c:pt idx="0">
                    <c:v>0.47729360400180998</c:v>
                  </c:pt>
                  <c:pt idx="1">
                    <c:v>0.49768932424006079</c:v>
                  </c:pt>
                  <c:pt idx="2">
                    <c:v>0.36474263054832246</c:v>
                  </c:pt>
                  <c:pt idx="3">
                    <c:v>0.44334398896345401</c:v>
                  </c:pt>
                  <c:pt idx="4">
                    <c:v>0.50918890087475421</c:v>
                  </c:pt>
                  <c:pt idx="5">
                    <c:v>0.55238681902084374</c:v>
                  </c:pt>
                  <c:pt idx="6">
                    <c:v>0.47729360400180998</c:v>
                  </c:pt>
                  <c:pt idx="7">
                    <c:v>0.49768932424006079</c:v>
                  </c:pt>
                  <c:pt idx="8">
                    <c:v>0.44334398896345401</c:v>
                  </c:pt>
                  <c:pt idx="9">
                    <c:v>0.55238681902084374</c:v>
                  </c:pt>
                </c:numCache>
              </c:numRef>
            </c:plus>
            <c:minus>
              <c:numRef>
                <c:f>Summary!$O$13:$O$22</c:f>
                <c:numCache>
                  <c:formatCode>General</c:formatCode>
                  <c:ptCount val="10"/>
                  <c:pt idx="0">
                    <c:v>0.47729360400180998</c:v>
                  </c:pt>
                  <c:pt idx="1">
                    <c:v>0.49768932424006079</c:v>
                  </c:pt>
                  <c:pt idx="2">
                    <c:v>0.36474263054832246</c:v>
                  </c:pt>
                  <c:pt idx="3">
                    <c:v>0.44334398896345401</c:v>
                  </c:pt>
                  <c:pt idx="4">
                    <c:v>0.50918890087475421</c:v>
                  </c:pt>
                  <c:pt idx="5">
                    <c:v>0.55238681902084374</c:v>
                  </c:pt>
                  <c:pt idx="6">
                    <c:v>0.47729360400180998</c:v>
                  </c:pt>
                  <c:pt idx="7">
                    <c:v>0.49768932424006079</c:v>
                  </c:pt>
                  <c:pt idx="8">
                    <c:v>0.44334398896345401</c:v>
                  </c:pt>
                  <c:pt idx="9">
                    <c:v>0.55238681902084374</c:v>
                  </c:pt>
                </c:numCache>
              </c:numRef>
            </c:minus>
            <c:spPr>
              <a:ln w="19050">
                <a:solidFill>
                  <a:srgbClr val="9BBB59">
                    <a:shade val="95000"/>
                    <a:satMod val="105000"/>
                  </a:srgbClr>
                </a:solidFill>
              </a:ln>
            </c:spPr>
          </c:errBars>
          <c:xVal>
            <c:numRef>
              <c:f>Summary!$M$13:$M$22</c:f>
              <c:numCache>
                <c:formatCode>0.00</c:formatCode>
                <c:ptCount val="10"/>
                <c:pt idx="0">
                  <c:v>20.035580287817762</c:v>
                </c:pt>
                <c:pt idx="1">
                  <c:v>7.5177601496773949</c:v>
                </c:pt>
                <c:pt idx="2">
                  <c:v>10.846144517006218</c:v>
                </c:pt>
                <c:pt idx="3">
                  <c:v>19.021181733130639</c:v>
                </c:pt>
                <c:pt idx="4">
                  <c:v>25.841450354181294</c:v>
                </c:pt>
                <c:pt idx="5">
                  <c:v>33.161370863860085</c:v>
                </c:pt>
                <c:pt idx="6">
                  <c:v>20.035580287817762</c:v>
                </c:pt>
                <c:pt idx="7">
                  <c:v>7.5177601496773949</c:v>
                </c:pt>
                <c:pt idx="8">
                  <c:v>19.021181733130639</c:v>
                </c:pt>
                <c:pt idx="9">
                  <c:v>33.161370863860085</c:v>
                </c:pt>
              </c:numCache>
            </c:numRef>
          </c:xVal>
          <c:yVal>
            <c:numRef>
              <c:f>Summary!$N$13:$N$22</c:f>
              <c:numCache>
                <c:formatCode>0.00</c:formatCode>
                <c:ptCount val="10"/>
                <c:pt idx="0">
                  <c:v>48.037539623825168</c:v>
                </c:pt>
                <c:pt idx="1">
                  <c:v>33.203467748728805</c:v>
                </c:pt>
                <c:pt idx="2">
                  <c:v>10.443305588887258</c:v>
                </c:pt>
                <c:pt idx="3">
                  <c:v>11.43096730238301</c:v>
                </c:pt>
                <c:pt idx="4">
                  <c:v>9.1856523312641958</c:v>
                </c:pt>
                <c:pt idx="5">
                  <c:v>31.231527693782894</c:v>
                </c:pt>
                <c:pt idx="6">
                  <c:v>48.037539623825168</c:v>
                </c:pt>
                <c:pt idx="7">
                  <c:v>33.203467748728805</c:v>
                </c:pt>
                <c:pt idx="8">
                  <c:v>11.43096730238301</c:v>
                </c:pt>
                <c:pt idx="9">
                  <c:v>31.231527693782894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312624"/>
        <c:axId val="315313408"/>
      </c:scatterChart>
      <c:valAx>
        <c:axId val="315312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GB" sz="2000">
                    <a:latin typeface="Arial" pitchFamily="34" charset="0"/>
                    <a:cs typeface="Arial" pitchFamily="34" charset="0"/>
                  </a:defRPr>
                </a:pPr>
                <a:r>
                  <a:rPr lang="en-US" sz="2000">
                    <a:latin typeface="Arial" pitchFamily="34" charset="0"/>
                    <a:cs typeface="Arial" pitchFamily="34" charset="0"/>
                  </a:rPr>
                  <a:t>Distance from medial canthus in horizontal direction (mm)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GB" sz="20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15313408"/>
        <c:crosses val="autoZero"/>
        <c:crossBetween val="midCat"/>
      </c:valAx>
      <c:valAx>
        <c:axId val="3153134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GB" sz="2000">
                    <a:latin typeface="Arial" pitchFamily="34" charset="0"/>
                    <a:cs typeface="Arial" pitchFamily="34" charset="0"/>
                  </a:defRPr>
                </a:pPr>
                <a:r>
                  <a:rPr lang="en-US" sz="2000">
                    <a:latin typeface="Arial" pitchFamily="34" charset="0"/>
                    <a:cs typeface="Arial" pitchFamily="34" charset="0"/>
                  </a:rPr>
                  <a:t>Distance from medial canthus in</a:t>
                </a:r>
                <a:r>
                  <a:rPr lang="en-US" sz="2000" baseline="0">
                    <a:latin typeface="Arial" pitchFamily="34" charset="0"/>
                    <a:cs typeface="Arial" pitchFamily="34" charset="0"/>
                  </a:rPr>
                  <a:t> vertical </a:t>
                </a:r>
                <a:r>
                  <a:rPr lang="en-US" sz="2000">
                    <a:latin typeface="Arial" pitchFamily="34" charset="0"/>
                    <a:cs typeface="Arial" pitchFamily="34" charset="0"/>
                  </a:rPr>
                  <a:t>direction (mm)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GB" sz="20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15312624"/>
        <c:crosses val="autoZero"/>
        <c:crossBetween val="midCat"/>
      </c:valAx>
    </c:plotArea>
    <c:legend>
      <c:legendPos val="r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lang="en-GB" sz="20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Male</c:v>
          </c:tx>
          <c:spPr>
            <a:ln w="190500"/>
          </c:spPr>
          <c:marker>
            <c:symbol val="diamond"/>
            <c:size val="30"/>
          </c:marker>
          <c:errBars>
            <c:errDir val="y"/>
            <c:errBarType val="both"/>
            <c:errValType val="cust"/>
            <c:noEndCap val="0"/>
            <c:plus>
              <c:numRef>
                <c:f>Summary!$F$27:$F$32</c:f>
                <c:numCache>
                  <c:formatCode>General</c:formatCode>
                  <c:ptCount val="6"/>
                  <c:pt idx="0">
                    <c:v>1.3883008765256524</c:v>
                  </c:pt>
                  <c:pt idx="1">
                    <c:v>0.91159586416731719</c:v>
                  </c:pt>
                  <c:pt idx="2">
                    <c:v>0.37457768057027457</c:v>
                  </c:pt>
                  <c:pt idx="3">
                    <c:v>0.48336854886834624</c:v>
                  </c:pt>
                  <c:pt idx="4">
                    <c:v>0.83466417203096166</c:v>
                  </c:pt>
                  <c:pt idx="5">
                    <c:v>1.3883008765256524</c:v>
                  </c:pt>
                </c:numCache>
              </c:numRef>
            </c:plus>
            <c:minus>
              <c:numRef>
                <c:f>Summary!$F$27:$F$32</c:f>
                <c:numCache>
                  <c:formatCode>General</c:formatCode>
                  <c:ptCount val="6"/>
                  <c:pt idx="0">
                    <c:v>1.3883008765256524</c:v>
                  </c:pt>
                  <c:pt idx="1">
                    <c:v>0.91159586416731719</c:v>
                  </c:pt>
                  <c:pt idx="2">
                    <c:v>0.37457768057027457</c:v>
                  </c:pt>
                  <c:pt idx="3">
                    <c:v>0.48336854886834624</c:v>
                  </c:pt>
                  <c:pt idx="4">
                    <c:v>0.83466417203096166</c:v>
                  </c:pt>
                  <c:pt idx="5">
                    <c:v>1.3883008765256524</c:v>
                  </c:pt>
                </c:numCache>
              </c:numRef>
            </c:minus>
            <c:spPr>
              <a:ln w="6350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</c:errBars>
          <c:errBars>
            <c:errDir val="x"/>
            <c:errBarType val="both"/>
            <c:errValType val="cust"/>
            <c:noEndCap val="0"/>
            <c:plus>
              <c:numRef>
                <c:f>Summary!$E$27:$E$32</c:f>
                <c:numCache>
                  <c:formatCode>General</c:formatCode>
                  <c:ptCount val="6"/>
                  <c:pt idx="0">
                    <c:v>0.70076900742621528</c:v>
                  </c:pt>
                  <c:pt idx="1">
                    <c:v>0.76077371886372058</c:v>
                  </c:pt>
                  <c:pt idx="2">
                    <c:v>0.45636967469079465</c:v>
                  </c:pt>
                  <c:pt idx="3">
                    <c:v>0.56407436656204035</c:v>
                  </c:pt>
                  <c:pt idx="4">
                    <c:v>0.61284816039974777</c:v>
                  </c:pt>
                  <c:pt idx="5">
                    <c:v>0.70076900742621528</c:v>
                  </c:pt>
                </c:numCache>
              </c:numRef>
            </c:plus>
            <c:minus>
              <c:numRef>
                <c:f>Summary!$E$27:$E$32</c:f>
                <c:numCache>
                  <c:formatCode>General</c:formatCode>
                  <c:ptCount val="6"/>
                  <c:pt idx="0">
                    <c:v>0.70076900742621528</c:v>
                  </c:pt>
                  <c:pt idx="1">
                    <c:v>0.76077371886372058</c:v>
                  </c:pt>
                  <c:pt idx="2">
                    <c:v>0.45636967469079465</c:v>
                  </c:pt>
                  <c:pt idx="3">
                    <c:v>0.56407436656204035</c:v>
                  </c:pt>
                  <c:pt idx="4">
                    <c:v>0.61284816039974777</c:v>
                  </c:pt>
                  <c:pt idx="5">
                    <c:v>0.70076900742621528</c:v>
                  </c:pt>
                </c:numCache>
              </c:numRef>
            </c:minus>
            <c:spPr>
              <a:ln w="6350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</c:errBars>
          <c:xVal>
            <c:numRef>
              <c:f>Summary!$C$27:$C$32</c:f>
              <c:numCache>
                <c:formatCode>General</c:formatCode>
                <c:ptCount val="6"/>
                <c:pt idx="0">
                  <c:v>18.382332402007609</c:v>
                </c:pt>
                <c:pt idx="1">
                  <c:v>8.5513714072756208</c:v>
                </c:pt>
                <c:pt idx="2">
                  <c:v>12.309160928089877</c:v>
                </c:pt>
                <c:pt idx="3">
                  <c:v>24.14884513686933</c:v>
                </c:pt>
                <c:pt idx="4">
                  <c:v>30.945604769176857</c:v>
                </c:pt>
                <c:pt idx="5">
                  <c:v>18.382332402007609</c:v>
                </c:pt>
              </c:numCache>
            </c:numRef>
          </c:xVal>
          <c:yVal>
            <c:numRef>
              <c:f>Summary!$D$27:$D$32</c:f>
              <c:numCache>
                <c:formatCode>General</c:formatCode>
                <c:ptCount val="6"/>
                <c:pt idx="0">
                  <c:v>41.566757888880602</c:v>
                </c:pt>
                <c:pt idx="1">
                  <c:v>25.267112850498147</c:v>
                </c:pt>
                <c:pt idx="2">
                  <c:v>8.4026605655160118</c:v>
                </c:pt>
                <c:pt idx="3">
                  <c:v>6.9352029976605287</c:v>
                </c:pt>
                <c:pt idx="4">
                  <c:v>24.275472455508687</c:v>
                </c:pt>
                <c:pt idx="5">
                  <c:v>41.566757888880602</c:v>
                </c:pt>
              </c:numCache>
            </c:numRef>
          </c:yVal>
          <c:smooth val="0"/>
        </c:ser>
        <c:ser>
          <c:idx val="1"/>
          <c:order val="1"/>
          <c:tx>
            <c:v>Female</c:v>
          </c:tx>
          <c:spPr>
            <a:ln w="190500"/>
          </c:spPr>
          <c:marker>
            <c:symbol val="square"/>
            <c:size val="30"/>
          </c:marker>
          <c:errBars>
            <c:errDir val="y"/>
            <c:errBarType val="both"/>
            <c:errValType val="cust"/>
            <c:noEndCap val="0"/>
            <c:plus>
              <c:numRef>
                <c:f>Summary!$F$48:$F$53</c:f>
                <c:numCache>
                  <c:formatCode>General</c:formatCode>
                  <c:ptCount val="6"/>
                  <c:pt idx="0">
                    <c:v>1.009134552931132</c:v>
                  </c:pt>
                  <c:pt idx="1">
                    <c:v>0.68684863809458974</c:v>
                  </c:pt>
                  <c:pt idx="2">
                    <c:v>0.23815367246689961</c:v>
                  </c:pt>
                  <c:pt idx="3">
                    <c:v>0.2695080556430674</c:v>
                  </c:pt>
                  <c:pt idx="4">
                    <c:v>0.70827886028225273</c:v>
                  </c:pt>
                  <c:pt idx="5">
                    <c:v>1.009134552931132</c:v>
                  </c:pt>
                </c:numCache>
              </c:numRef>
            </c:plus>
            <c:minus>
              <c:numRef>
                <c:f>Summary!$F$48:$F$53</c:f>
                <c:numCache>
                  <c:formatCode>General</c:formatCode>
                  <c:ptCount val="6"/>
                  <c:pt idx="0">
                    <c:v>1.009134552931132</c:v>
                  </c:pt>
                  <c:pt idx="1">
                    <c:v>0.68684863809458974</c:v>
                  </c:pt>
                  <c:pt idx="2">
                    <c:v>0.23815367246689961</c:v>
                  </c:pt>
                  <c:pt idx="3">
                    <c:v>0.2695080556430674</c:v>
                  </c:pt>
                  <c:pt idx="4">
                    <c:v>0.70827886028225273</c:v>
                  </c:pt>
                  <c:pt idx="5">
                    <c:v>1.009134552931132</c:v>
                  </c:pt>
                </c:numCache>
              </c:numRef>
            </c:minus>
            <c:spPr>
              <a:ln w="63500">
                <a:solidFill>
                  <a:srgbClr val="C00000"/>
                </a:solidFill>
              </a:ln>
            </c:spPr>
          </c:errBars>
          <c:errBars>
            <c:errDir val="x"/>
            <c:errBarType val="both"/>
            <c:errValType val="cust"/>
            <c:noEndCap val="0"/>
            <c:plus>
              <c:numRef>
                <c:f>Summary!$E$48:$E$53</c:f>
                <c:numCache>
                  <c:formatCode>General</c:formatCode>
                  <c:ptCount val="6"/>
                  <c:pt idx="0">
                    <c:v>0.51295330383357907</c:v>
                  </c:pt>
                  <c:pt idx="1">
                    <c:v>0.44096267216581292</c:v>
                  </c:pt>
                  <c:pt idx="2">
                    <c:v>0.34920484116515571</c:v>
                  </c:pt>
                  <c:pt idx="3">
                    <c:v>0.44075161696118614</c:v>
                  </c:pt>
                  <c:pt idx="4">
                    <c:v>0.47749154092027152</c:v>
                  </c:pt>
                  <c:pt idx="5">
                    <c:v>0.51295330383357907</c:v>
                  </c:pt>
                </c:numCache>
              </c:numRef>
            </c:plus>
            <c:minus>
              <c:numRef>
                <c:f>Summary!$E$48:$E$53</c:f>
                <c:numCache>
                  <c:formatCode>General</c:formatCode>
                  <c:ptCount val="6"/>
                  <c:pt idx="0">
                    <c:v>0.51295330383357907</c:v>
                  </c:pt>
                  <c:pt idx="1">
                    <c:v>0.44096267216581292</c:v>
                  </c:pt>
                  <c:pt idx="2">
                    <c:v>0.34920484116515571</c:v>
                  </c:pt>
                  <c:pt idx="3">
                    <c:v>0.44075161696118614</c:v>
                  </c:pt>
                  <c:pt idx="4">
                    <c:v>0.47749154092027152</c:v>
                  </c:pt>
                  <c:pt idx="5">
                    <c:v>0.51295330383357907</c:v>
                  </c:pt>
                </c:numCache>
              </c:numRef>
            </c:minus>
            <c:spPr>
              <a:ln w="63500">
                <a:solidFill>
                  <a:srgbClr val="C00000"/>
                </a:solidFill>
              </a:ln>
            </c:spPr>
          </c:errBars>
          <c:xVal>
            <c:numRef>
              <c:f>Summary!$C$48:$C$53</c:f>
              <c:numCache>
                <c:formatCode>General</c:formatCode>
                <c:ptCount val="6"/>
                <c:pt idx="0">
                  <c:v>17.571326849599053</c:v>
                </c:pt>
                <c:pt idx="1">
                  <c:v>6.8920543754201109</c:v>
                </c:pt>
                <c:pt idx="2">
                  <c:v>11.849408685283491</c:v>
                </c:pt>
                <c:pt idx="3">
                  <c:v>23.422737091583212</c:v>
                </c:pt>
                <c:pt idx="4">
                  <c:v>29.528484277702187</c:v>
                </c:pt>
                <c:pt idx="5">
                  <c:v>17.571326849599053</c:v>
                </c:pt>
              </c:numCache>
            </c:numRef>
          </c:xVal>
          <c:yVal>
            <c:numRef>
              <c:f>Summary!$D$48:$D$53</c:f>
              <c:numCache>
                <c:formatCode>General</c:formatCode>
                <c:ptCount val="6"/>
                <c:pt idx="0">
                  <c:v>42.637734574211571</c:v>
                </c:pt>
                <c:pt idx="1">
                  <c:v>26.969476596210029</c:v>
                </c:pt>
                <c:pt idx="2">
                  <c:v>9.442662264797363</c:v>
                </c:pt>
                <c:pt idx="3">
                  <c:v>8.3000208965711373</c:v>
                </c:pt>
                <c:pt idx="4">
                  <c:v>25.977303560690469</c:v>
                </c:pt>
                <c:pt idx="5">
                  <c:v>42.637734574211571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308312"/>
        <c:axId val="315309096"/>
      </c:scatterChart>
      <c:valAx>
        <c:axId val="315308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GB" sz="2400">
                    <a:latin typeface="Arial" pitchFamily="34" charset="0"/>
                    <a:cs typeface="Arial" pitchFamily="34" charset="0"/>
                  </a:defRPr>
                </a:pPr>
                <a:r>
                  <a:rPr lang="en-US" altLang="en-US" sz="2400">
                    <a:latin typeface="Arial" pitchFamily="34" charset="0"/>
                    <a:cs typeface="Arial" pitchFamily="34" charset="0"/>
                  </a:rPr>
                  <a:t>Distance from medial canthus in horizontal direction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sz="24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15309096"/>
        <c:crosses val="autoZero"/>
        <c:crossBetween val="midCat"/>
      </c:valAx>
      <c:valAx>
        <c:axId val="3153090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GB" sz="2400">
                    <a:latin typeface="Arial" pitchFamily="34" charset="0"/>
                    <a:cs typeface="Arial" pitchFamily="34" charset="0"/>
                  </a:defRPr>
                </a:pPr>
                <a:r>
                  <a:rPr lang="en-US" altLang="en-US" sz="2400">
                    <a:latin typeface="Arial" pitchFamily="34" charset="0"/>
                    <a:cs typeface="Arial" pitchFamily="34" charset="0"/>
                  </a:rPr>
                  <a:t>Distance from medial canthus in vertical direction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sz="24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15308312"/>
        <c:crosses val="autoZero"/>
        <c:crossBetween val="midCat"/>
        <c:majorUnit val="10"/>
      </c:valAx>
    </c:plotArea>
    <c:legend>
      <c:legendPos val="r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lang="en-GB" sz="24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Male</c:v>
          </c:tx>
          <c:spPr>
            <a:ln w="190500"/>
          </c:spPr>
          <c:marker>
            <c:symbol val="diamond"/>
            <c:size val="30"/>
          </c:marker>
          <c:errBars>
            <c:errDir val="y"/>
            <c:errBarType val="both"/>
            <c:errValType val="cust"/>
            <c:noEndCap val="0"/>
            <c:plus>
              <c:numRef>
                <c:f>Summary!$F$34:$F$43</c:f>
                <c:numCache>
                  <c:formatCode>General</c:formatCode>
                  <c:ptCount val="10"/>
                  <c:pt idx="0">
                    <c:v>1.5197181537568569</c:v>
                  </c:pt>
                  <c:pt idx="1">
                    <c:v>0.8904112247359558</c:v>
                  </c:pt>
                  <c:pt idx="2">
                    <c:v>0.31158995890395647</c:v>
                  </c:pt>
                  <c:pt idx="3">
                    <c:v>0.37988339243471347</c:v>
                  </c:pt>
                  <c:pt idx="4">
                    <c:v>0.45077902937307091</c:v>
                  </c:pt>
                  <c:pt idx="5">
                    <c:v>0.6816297327784463</c:v>
                  </c:pt>
                  <c:pt idx="6">
                    <c:v>1.5197181537568569</c:v>
                  </c:pt>
                  <c:pt idx="7">
                    <c:v>0.8904112247359558</c:v>
                  </c:pt>
                  <c:pt idx="8">
                    <c:v>0.37988339243471347</c:v>
                  </c:pt>
                  <c:pt idx="9">
                    <c:v>0.6816297327784463</c:v>
                  </c:pt>
                </c:numCache>
              </c:numRef>
            </c:plus>
            <c:minus>
              <c:numRef>
                <c:f>Summary!$F$34:$F$43</c:f>
                <c:numCache>
                  <c:formatCode>General</c:formatCode>
                  <c:ptCount val="10"/>
                  <c:pt idx="0">
                    <c:v>1.5197181537568569</c:v>
                  </c:pt>
                  <c:pt idx="1">
                    <c:v>0.8904112247359558</c:v>
                  </c:pt>
                  <c:pt idx="2">
                    <c:v>0.31158995890395647</c:v>
                  </c:pt>
                  <c:pt idx="3">
                    <c:v>0.37988339243471347</c:v>
                  </c:pt>
                  <c:pt idx="4">
                    <c:v>0.45077902937307091</c:v>
                  </c:pt>
                  <c:pt idx="5">
                    <c:v>0.6816297327784463</c:v>
                  </c:pt>
                  <c:pt idx="6">
                    <c:v>1.5197181537568569</c:v>
                  </c:pt>
                  <c:pt idx="7">
                    <c:v>0.8904112247359558</c:v>
                  </c:pt>
                  <c:pt idx="8">
                    <c:v>0.37988339243471347</c:v>
                  </c:pt>
                  <c:pt idx="9">
                    <c:v>0.6816297327784463</c:v>
                  </c:pt>
                </c:numCache>
              </c:numRef>
            </c:minus>
            <c:spPr>
              <a:ln w="63500">
                <a:solidFill>
                  <a:srgbClr val="0070C0"/>
                </a:solidFill>
              </a:ln>
            </c:spPr>
          </c:errBars>
          <c:errBars>
            <c:errDir val="x"/>
            <c:errBarType val="both"/>
            <c:errValType val="cust"/>
            <c:noEndCap val="0"/>
            <c:plus>
              <c:numRef>
                <c:f>Summary!$E$34:$E$43</c:f>
                <c:numCache>
                  <c:formatCode>General</c:formatCode>
                  <c:ptCount val="10"/>
                  <c:pt idx="0">
                    <c:v>0.57990329893351078</c:v>
                  </c:pt>
                  <c:pt idx="1">
                    <c:v>0.54406607443189958</c:v>
                  </c:pt>
                  <c:pt idx="2">
                    <c:v>0.5553766716554146</c:v>
                  </c:pt>
                  <c:pt idx="3">
                    <c:v>0.63481545962017538</c:v>
                  </c:pt>
                  <c:pt idx="4">
                    <c:v>0.60986225413180828</c:v>
                  </c:pt>
                  <c:pt idx="5">
                    <c:v>0.60669045170798108</c:v>
                  </c:pt>
                  <c:pt idx="6">
                    <c:v>0.57990329893351078</c:v>
                  </c:pt>
                  <c:pt idx="7">
                    <c:v>0.54406607443189958</c:v>
                  </c:pt>
                  <c:pt idx="8">
                    <c:v>0.63481545962017538</c:v>
                  </c:pt>
                  <c:pt idx="9">
                    <c:v>0.60669045170798108</c:v>
                  </c:pt>
                </c:numCache>
              </c:numRef>
            </c:plus>
            <c:minus>
              <c:numRef>
                <c:f>Summary!$E$34:$E$43</c:f>
                <c:numCache>
                  <c:formatCode>General</c:formatCode>
                  <c:ptCount val="10"/>
                  <c:pt idx="0">
                    <c:v>0.57990329893351078</c:v>
                  </c:pt>
                  <c:pt idx="1">
                    <c:v>0.54406607443189958</c:v>
                  </c:pt>
                  <c:pt idx="2">
                    <c:v>0.5553766716554146</c:v>
                  </c:pt>
                  <c:pt idx="3">
                    <c:v>0.63481545962017538</c:v>
                  </c:pt>
                  <c:pt idx="4">
                    <c:v>0.60986225413180828</c:v>
                  </c:pt>
                  <c:pt idx="5">
                    <c:v>0.60669045170798108</c:v>
                  </c:pt>
                  <c:pt idx="6">
                    <c:v>0.57990329893351078</c:v>
                  </c:pt>
                  <c:pt idx="7">
                    <c:v>0.54406607443189958</c:v>
                  </c:pt>
                  <c:pt idx="8">
                    <c:v>0.63481545962017538</c:v>
                  </c:pt>
                  <c:pt idx="9">
                    <c:v>0.60669045170798108</c:v>
                  </c:pt>
                </c:numCache>
              </c:numRef>
            </c:minus>
            <c:spPr>
              <a:ln w="63500">
                <a:solidFill>
                  <a:srgbClr val="0070C0"/>
                </a:solidFill>
              </a:ln>
            </c:spPr>
          </c:errBars>
          <c:xVal>
            <c:numRef>
              <c:f>Summary!$C$34:$C$43</c:f>
              <c:numCache>
                <c:formatCode>General</c:formatCode>
                <c:ptCount val="10"/>
                <c:pt idx="0">
                  <c:v>18.455121890581417</c:v>
                </c:pt>
                <c:pt idx="1">
                  <c:v>6.4864316100055781</c:v>
                </c:pt>
                <c:pt idx="2">
                  <c:v>10.597395532147775</c:v>
                </c:pt>
                <c:pt idx="3">
                  <c:v>18.369447630679979</c:v>
                </c:pt>
                <c:pt idx="4">
                  <c:v>25.326551470708772</c:v>
                </c:pt>
                <c:pt idx="5">
                  <c:v>31.825640481145115</c:v>
                </c:pt>
                <c:pt idx="6">
                  <c:v>18.455121890581417</c:v>
                </c:pt>
                <c:pt idx="7">
                  <c:v>6.4864316100055781</c:v>
                </c:pt>
                <c:pt idx="8">
                  <c:v>18.369447630679979</c:v>
                </c:pt>
                <c:pt idx="9">
                  <c:v>31.825640481145115</c:v>
                </c:pt>
              </c:numCache>
            </c:numRef>
          </c:xVal>
          <c:yVal>
            <c:numRef>
              <c:f>Summary!$D$34:$D$43</c:f>
              <c:numCache>
                <c:formatCode>General</c:formatCode>
                <c:ptCount val="10"/>
                <c:pt idx="0">
                  <c:v>41.852541554877952</c:v>
                </c:pt>
                <c:pt idx="1">
                  <c:v>24.914839342339242</c:v>
                </c:pt>
                <c:pt idx="2">
                  <c:v>8.0824521757325982</c:v>
                </c:pt>
                <c:pt idx="3">
                  <c:v>8.4405563757114397</c:v>
                </c:pt>
                <c:pt idx="4">
                  <c:v>6.3745720982142977</c:v>
                </c:pt>
                <c:pt idx="5">
                  <c:v>23.57773932486538</c:v>
                </c:pt>
                <c:pt idx="6">
                  <c:v>41.852541554877952</c:v>
                </c:pt>
                <c:pt idx="7">
                  <c:v>24.914839342339242</c:v>
                </c:pt>
                <c:pt idx="8">
                  <c:v>8.4405563757114397</c:v>
                </c:pt>
                <c:pt idx="9">
                  <c:v>23.57773932486538</c:v>
                </c:pt>
              </c:numCache>
            </c:numRef>
          </c:yVal>
          <c:smooth val="0"/>
        </c:ser>
        <c:ser>
          <c:idx val="1"/>
          <c:order val="1"/>
          <c:tx>
            <c:v>Female</c:v>
          </c:tx>
          <c:spPr>
            <a:ln w="190500"/>
          </c:spPr>
          <c:marker>
            <c:symbol val="square"/>
            <c:size val="30"/>
          </c:marker>
          <c:errBars>
            <c:errDir val="y"/>
            <c:errBarType val="both"/>
            <c:errValType val="cust"/>
            <c:noEndCap val="0"/>
            <c:plus>
              <c:numRef>
                <c:f>Summary!$F$55:$F$64</c:f>
                <c:numCache>
                  <c:formatCode>General</c:formatCode>
                  <c:ptCount val="10"/>
                  <c:pt idx="0">
                    <c:v>1.1150287118430222</c:v>
                  </c:pt>
                  <c:pt idx="1">
                    <c:v>0.61179374364256811</c:v>
                  </c:pt>
                  <c:pt idx="2">
                    <c:v>0.28096081794585748</c:v>
                  </c:pt>
                  <c:pt idx="3">
                    <c:v>0.36899344003479195</c:v>
                  </c:pt>
                  <c:pt idx="4">
                    <c:v>0.40189703563710555</c:v>
                  </c:pt>
                  <c:pt idx="5">
                    <c:v>0.73753924230838597</c:v>
                  </c:pt>
                  <c:pt idx="6">
                    <c:v>1.1150287118430222</c:v>
                  </c:pt>
                  <c:pt idx="7">
                    <c:v>0.61179374364256811</c:v>
                  </c:pt>
                  <c:pt idx="8">
                    <c:v>0.36899344003479195</c:v>
                  </c:pt>
                  <c:pt idx="9">
                    <c:v>0.73753924230838597</c:v>
                  </c:pt>
                </c:numCache>
              </c:numRef>
            </c:plus>
            <c:minus>
              <c:numRef>
                <c:f>Summary!$F$55:$F$64</c:f>
                <c:numCache>
                  <c:formatCode>General</c:formatCode>
                  <c:ptCount val="10"/>
                  <c:pt idx="0">
                    <c:v>1.1150287118430222</c:v>
                  </c:pt>
                  <c:pt idx="1">
                    <c:v>0.61179374364256811</c:v>
                  </c:pt>
                  <c:pt idx="2">
                    <c:v>0.28096081794585748</c:v>
                  </c:pt>
                  <c:pt idx="3">
                    <c:v>0.36899344003479195</c:v>
                  </c:pt>
                  <c:pt idx="4">
                    <c:v>0.40189703563710555</c:v>
                  </c:pt>
                  <c:pt idx="5">
                    <c:v>0.73753924230838597</c:v>
                  </c:pt>
                  <c:pt idx="6">
                    <c:v>1.1150287118430222</c:v>
                  </c:pt>
                  <c:pt idx="7">
                    <c:v>0.61179374364256811</c:v>
                  </c:pt>
                  <c:pt idx="8">
                    <c:v>0.36899344003479195</c:v>
                  </c:pt>
                  <c:pt idx="9">
                    <c:v>0.73753924230838597</c:v>
                  </c:pt>
                </c:numCache>
              </c:numRef>
            </c:minus>
            <c:spPr>
              <a:ln w="63500">
                <a:solidFill>
                  <a:srgbClr val="C00000"/>
                </a:solidFill>
              </a:ln>
            </c:spPr>
          </c:errBars>
          <c:errBars>
            <c:errDir val="x"/>
            <c:errBarType val="both"/>
            <c:errValType val="cust"/>
            <c:noEndCap val="0"/>
            <c:plus>
              <c:numRef>
                <c:f>Summary!$E$55:$E$64</c:f>
                <c:numCache>
                  <c:formatCode>General</c:formatCode>
                  <c:ptCount val="10"/>
                  <c:pt idx="0">
                    <c:v>0.51870881708863448</c:v>
                  </c:pt>
                  <c:pt idx="1">
                    <c:v>0.48690616714125534</c:v>
                  </c:pt>
                  <c:pt idx="2">
                    <c:v>0.39975985247813262</c:v>
                  </c:pt>
                  <c:pt idx="3">
                    <c:v>0.46972582072449576</c:v>
                  </c:pt>
                  <c:pt idx="4">
                    <c:v>0.64018148911991912</c:v>
                  </c:pt>
                  <c:pt idx="5">
                    <c:v>0.38093721881912379</c:v>
                  </c:pt>
                  <c:pt idx="6">
                    <c:v>0.51870881708863448</c:v>
                  </c:pt>
                  <c:pt idx="7">
                    <c:v>0.48690616714125534</c:v>
                  </c:pt>
                  <c:pt idx="8">
                    <c:v>0.46972582072449576</c:v>
                  </c:pt>
                  <c:pt idx="9">
                    <c:v>0.38093721881912379</c:v>
                  </c:pt>
                </c:numCache>
              </c:numRef>
            </c:plus>
            <c:minus>
              <c:numRef>
                <c:f>Summary!$E$55:$E$64</c:f>
                <c:numCache>
                  <c:formatCode>General</c:formatCode>
                  <c:ptCount val="10"/>
                  <c:pt idx="0">
                    <c:v>0.51870881708863448</c:v>
                  </c:pt>
                  <c:pt idx="1">
                    <c:v>0.48690616714125534</c:v>
                  </c:pt>
                  <c:pt idx="2">
                    <c:v>0.39975985247813262</c:v>
                  </c:pt>
                  <c:pt idx="3">
                    <c:v>0.46972582072449576</c:v>
                  </c:pt>
                  <c:pt idx="4">
                    <c:v>0.64018148911991912</c:v>
                  </c:pt>
                  <c:pt idx="5">
                    <c:v>0.38093721881912379</c:v>
                  </c:pt>
                  <c:pt idx="6">
                    <c:v>0.51870881708863448</c:v>
                  </c:pt>
                  <c:pt idx="7">
                    <c:v>0.48690616714125534</c:v>
                  </c:pt>
                  <c:pt idx="8">
                    <c:v>0.46972582072449576</c:v>
                  </c:pt>
                  <c:pt idx="9">
                    <c:v>0.38093721881912379</c:v>
                  </c:pt>
                </c:numCache>
              </c:numRef>
            </c:minus>
            <c:spPr>
              <a:ln w="63500">
                <a:solidFill>
                  <a:srgbClr val="C00000"/>
                </a:solidFill>
              </a:ln>
            </c:spPr>
          </c:errBars>
          <c:xVal>
            <c:numRef>
              <c:f>Summary!$C$55:$C$64</c:f>
              <c:numCache>
                <c:formatCode>General</c:formatCode>
                <c:ptCount val="10"/>
                <c:pt idx="0">
                  <c:v>17.157204888705291</c:v>
                </c:pt>
                <c:pt idx="1">
                  <c:v>5.5939858282386936</c:v>
                </c:pt>
                <c:pt idx="2">
                  <c:v>10.234332878795977</c:v>
                </c:pt>
                <c:pt idx="3">
                  <c:v>18.719973673519881</c:v>
                </c:pt>
                <c:pt idx="4">
                  <c:v>24.752631618896725</c:v>
                </c:pt>
                <c:pt idx="5">
                  <c:v>30.657957464862957</c:v>
                </c:pt>
                <c:pt idx="6">
                  <c:v>17.157204888705291</c:v>
                </c:pt>
                <c:pt idx="7">
                  <c:v>5.5939858282386936</c:v>
                </c:pt>
                <c:pt idx="8">
                  <c:v>18.719973673519881</c:v>
                </c:pt>
                <c:pt idx="9">
                  <c:v>30.657957464862957</c:v>
                </c:pt>
              </c:numCache>
            </c:numRef>
          </c:xVal>
          <c:yVal>
            <c:numRef>
              <c:f>Summary!$D$55:$D$64</c:f>
              <c:numCache>
                <c:formatCode>General</c:formatCode>
                <c:ptCount val="10"/>
                <c:pt idx="0">
                  <c:v>43.387491493644809</c:v>
                </c:pt>
                <c:pt idx="1">
                  <c:v>26.550211731538816</c:v>
                </c:pt>
                <c:pt idx="2">
                  <c:v>8.7966584544366331</c:v>
                </c:pt>
                <c:pt idx="3">
                  <c:v>9.3684358385252136</c:v>
                </c:pt>
                <c:pt idx="4">
                  <c:v>7.1048540057509628</c:v>
                </c:pt>
                <c:pt idx="5">
                  <c:v>25.456531738136775</c:v>
                </c:pt>
                <c:pt idx="6">
                  <c:v>43.387491493644809</c:v>
                </c:pt>
                <c:pt idx="7">
                  <c:v>26.550211731538816</c:v>
                </c:pt>
                <c:pt idx="8">
                  <c:v>9.3684358385252136</c:v>
                </c:pt>
                <c:pt idx="9">
                  <c:v>25.456531738136775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308704"/>
        <c:axId val="315313016"/>
      </c:scatterChart>
      <c:valAx>
        <c:axId val="315308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GB"/>
                </a:pPr>
                <a:r>
                  <a:rPr lang="en-US"/>
                  <a:t>Distance from medial canthus in horizontal direction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15313016"/>
        <c:crosses val="autoZero"/>
        <c:crossBetween val="midCat"/>
      </c:valAx>
      <c:valAx>
        <c:axId val="3153130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GB"/>
                </a:pPr>
                <a:r>
                  <a:rPr lang="en-US"/>
                  <a:t>Distance from medial canthus in vertical direction (mm)</a:t>
                </a:r>
              </a:p>
            </c:rich>
          </c:tx>
          <c:layout>
            <c:manualLayout>
              <c:xMode val="edge"/>
              <c:yMode val="edge"/>
              <c:x val="1.5008635068315089E-2"/>
              <c:y val="0.1284769436877757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b="1"/>
            </a:pPr>
            <a:endParaRPr lang="en-US"/>
          </a:p>
        </c:txPr>
        <c:crossAx val="315308704"/>
        <c:crosses val="autoZero"/>
        <c:crossBetween val="midCat"/>
        <c:majorUnit val="10"/>
      </c:valAx>
    </c:plotArea>
    <c:legend>
      <c:legendPos val="r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lang="en-GB" b="1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2400">
          <a:latin typeface="Arial" pitchFamily="34" charset="0"/>
          <a:cs typeface="Arial" pitchFamily="34" charset="0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Male</c:v>
          </c:tx>
          <c:spPr>
            <a:ln w="190500"/>
          </c:spPr>
          <c:marker>
            <c:symbol val="diamond"/>
            <c:size val="30"/>
          </c:marker>
          <c:errBars>
            <c:errDir val="y"/>
            <c:errBarType val="both"/>
            <c:errValType val="cust"/>
            <c:noEndCap val="0"/>
            <c:plus>
              <c:numRef>
                <c:f>Summary!$K$27:$K$32</c:f>
                <c:numCache>
                  <c:formatCode>General</c:formatCode>
                  <c:ptCount val="6"/>
                  <c:pt idx="0">
                    <c:v>1.5143304805268396</c:v>
                  </c:pt>
                  <c:pt idx="1">
                    <c:v>0.85629822628578489</c:v>
                  </c:pt>
                  <c:pt idx="2">
                    <c:v>0.1610775659655469</c:v>
                  </c:pt>
                  <c:pt idx="3">
                    <c:v>0.25309260383239551</c:v>
                  </c:pt>
                  <c:pt idx="4">
                    <c:v>0.85741287933313781</c:v>
                  </c:pt>
                  <c:pt idx="5">
                    <c:v>1.5143304805268396</c:v>
                  </c:pt>
                </c:numCache>
              </c:numRef>
            </c:plus>
            <c:minus>
              <c:numRef>
                <c:f>Summary!$K$27:$K$32</c:f>
                <c:numCache>
                  <c:formatCode>General</c:formatCode>
                  <c:ptCount val="6"/>
                  <c:pt idx="0">
                    <c:v>1.5143304805268396</c:v>
                  </c:pt>
                  <c:pt idx="1">
                    <c:v>0.85629822628578489</c:v>
                  </c:pt>
                  <c:pt idx="2">
                    <c:v>0.1610775659655469</c:v>
                  </c:pt>
                  <c:pt idx="3">
                    <c:v>0.25309260383239551</c:v>
                  </c:pt>
                  <c:pt idx="4">
                    <c:v>0.85741287933313781</c:v>
                  </c:pt>
                  <c:pt idx="5">
                    <c:v>1.5143304805268396</c:v>
                  </c:pt>
                </c:numCache>
              </c:numRef>
            </c:minus>
            <c:spPr>
              <a:ln w="6350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</c:errBars>
          <c:errBars>
            <c:errDir val="x"/>
            <c:errBarType val="both"/>
            <c:errValType val="cust"/>
            <c:noEndCap val="0"/>
            <c:plus>
              <c:numRef>
                <c:f>Summary!$J$27:$J$32</c:f>
                <c:numCache>
                  <c:formatCode>General</c:formatCode>
                  <c:ptCount val="6"/>
                  <c:pt idx="0">
                    <c:v>0.77459632800115819</c:v>
                  </c:pt>
                  <c:pt idx="1">
                    <c:v>0.85501808119937184</c:v>
                  </c:pt>
                  <c:pt idx="2">
                    <c:v>0.56573023898449437</c:v>
                  </c:pt>
                  <c:pt idx="3">
                    <c:v>0.69447970819660054</c:v>
                  </c:pt>
                  <c:pt idx="4">
                    <c:v>0.68772176696564002</c:v>
                  </c:pt>
                  <c:pt idx="5">
                    <c:v>0.77459632800115819</c:v>
                  </c:pt>
                </c:numCache>
              </c:numRef>
            </c:plus>
            <c:minus>
              <c:numRef>
                <c:f>Summary!$J$27:$J$32</c:f>
                <c:numCache>
                  <c:formatCode>General</c:formatCode>
                  <c:ptCount val="6"/>
                  <c:pt idx="0">
                    <c:v>0.77459632800115819</c:v>
                  </c:pt>
                  <c:pt idx="1">
                    <c:v>0.85501808119937184</c:v>
                  </c:pt>
                  <c:pt idx="2">
                    <c:v>0.56573023898449437</c:v>
                  </c:pt>
                  <c:pt idx="3">
                    <c:v>0.69447970819660054</c:v>
                  </c:pt>
                  <c:pt idx="4">
                    <c:v>0.68772176696564002</c:v>
                  </c:pt>
                  <c:pt idx="5">
                    <c:v>0.77459632800115819</c:v>
                  </c:pt>
                </c:numCache>
              </c:numRef>
            </c:minus>
            <c:spPr>
              <a:ln w="6350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</c:errBars>
          <c:xVal>
            <c:numRef>
              <c:f>Summary!$H$27:$H$32</c:f>
              <c:numCache>
                <c:formatCode>General</c:formatCode>
                <c:ptCount val="6"/>
                <c:pt idx="0">
                  <c:v>19.136318432042668</c:v>
                </c:pt>
                <c:pt idx="1">
                  <c:v>8.4521249363660864</c:v>
                </c:pt>
                <c:pt idx="2">
                  <c:v>11.36237410697983</c:v>
                </c:pt>
                <c:pt idx="3">
                  <c:v>23.195220189094311</c:v>
                </c:pt>
                <c:pt idx="4">
                  <c:v>32.390960729212878</c:v>
                </c:pt>
                <c:pt idx="5">
                  <c:v>19.136318432042668</c:v>
                </c:pt>
              </c:numCache>
            </c:numRef>
          </c:xVal>
          <c:yVal>
            <c:numRef>
              <c:f>Summary!$I$27:$I$32</c:f>
              <c:numCache>
                <c:formatCode>General</c:formatCode>
                <c:ptCount val="6"/>
                <c:pt idx="0">
                  <c:v>44.019885811942316</c:v>
                </c:pt>
                <c:pt idx="1">
                  <c:v>26.130732610493855</c:v>
                </c:pt>
                <c:pt idx="2">
                  <c:v>1.1498599098191904</c:v>
                </c:pt>
                <c:pt idx="3">
                  <c:v>2.1789847152944994</c:v>
                </c:pt>
                <c:pt idx="4">
                  <c:v>25.220566752062968</c:v>
                </c:pt>
                <c:pt idx="5">
                  <c:v>44.019885811942316</c:v>
                </c:pt>
              </c:numCache>
            </c:numRef>
          </c:yVal>
          <c:smooth val="0"/>
        </c:ser>
        <c:ser>
          <c:idx val="1"/>
          <c:order val="1"/>
          <c:tx>
            <c:v>Female</c:v>
          </c:tx>
          <c:spPr>
            <a:ln w="190500"/>
          </c:spPr>
          <c:marker>
            <c:symbol val="square"/>
            <c:size val="30"/>
          </c:marker>
          <c:errBars>
            <c:errDir val="y"/>
            <c:errBarType val="both"/>
            <c:errValType val="cust"/>
            <c:noEndCap val="0"/>
            <c:plus>
              <c:numRef>
                <c:f>Summary!$K$48:$K$53</c:f>
                <c:numCache>
                  <c:formatCode>General</c:formatCode>
                  <c:ptCount val="6"/>
                  <c:pt idx="0">
                    <c:v>1.117975628697838</c:v>
                  </c:pt>
                  <c:pt idx="1">
                    <c:v>0.77164436683072291</c:v>
                  </c:pt>
                  <c:pt idx="2">
                    <c:v>0.16338547169819131</c:v>
                  </c:pt>
                  <c:pt idx="3">
                    <c:v>0.25106356680806974</c:v>
                  </c:pt>
                  <c:pt idx="4">
                    <c:v>0.7878315059803116</c:v>
                  </c:pt>
                  <c:pt idx="5">
                    <c:v>1.117975628697838</c:v>
                  </c:pt>
                </c:numCache>
              </c:numRef>
            </c:plus>
            <c:minus>
              <c:numRef>
                <c:f>Summary!$K$48:$K$53</c:f>
                <c:numCache>
                  <c:formatCode>General</c:formatCode>
                  <c:ptCount val="6"/>
                  <c:pt idx="0">
                    <c:v>1.117975628697838</c:v>
                  </c:pt>
                  <c:pt idx="1">
                    <c:v>0.77164436683072291</c:v>
                  </c:pt>
                  <c:pt idx="2">
                    <c:v>0.16338547169819131</c:v>
                  </c:pt>
                  <c:pt idx="3">
                    <c:v>0.25106356680806974</c:v>
                  </c:pt>
                  <c:pt idx="4">
                    <c:v>0.7878315059803116</c:v>
                  </c:pt>
                  <c:pt idx="5">
                    <c:v>1.117975628697838</c:v>
                  </c:pt>
                </c:numCache>
              </c:numRef>
            </c:minus>
            <c:spPr>
              <a:ln w="63500">
                <a:solidFill>
                  <a:srgbClr val="C00000"/>
                </a:solidFill>
              </a:ln>
            </c:spPr>
          </c:errBars>
          <c:errBars>
            <c:errDir val="x"/>
            <c:errBarType val="both"/>
            <c:errValType val="cust"/>
            <c:noEndCap val="0"/>
            <c:plus>
              <c:numRef>
                <c:f>Summary!$J$48:$J$53</c:f>
                <c:numCache>
                  <c:formatCode>General</c:formatCode>
                  <c:ptCount val="6"/>
                  <c:pt idx="0">
                    <c:v>0.56517494137770008</c:v>
                  </c:pt>
                  <c:pt idx="1">
                    <c:v>0.3895046112929893</c:v>
                  </c:pt>
                  <c:pt idx="2">
                    <c:v>0.38374549438485428</c:v>
                  </c:pt>
                  <c:pt idx="3">
                    <c:v>0.52688056538121097</c:v>
                  </c:pt>
                  <c:pt idx="4">
                    <c:v>0.54589996880539726</c:v>
                  </c:pt>
                  <c:pt idx="5">
                    <c:v>0.56517494137770008</c:v>
                  </c:pt>
                </c:numCache>
              </c:numRef>
            </c:plus>
            <c:minus>
              <c:numRef>
                <c:f>Summary!$J$48:$J$53</c:f>
                <c:numCache>
                  <c:formatCode>General</c:formatCode>
                  <c:ptCount val="6"/>
                  <c:pt idx="0">
                    <c:v>0.56517494137770008</c:v>
                  </c:pt>
                  <c:pt idx="1">
                    <c:v>0.3895046112929893</c:v>
                  </c:pt>
                  <c:pt idx="2">
                    <c:v>0.38374549438485428</c:v>
                  </c:pt>
                  <c:pt idx="3">
                    <c:v>0.52688056538121097</c:v>
                  </c:pt>
                  <c:pt idx="4">
                    <c:v>0.54589996880539726</c:v>
                  </c:pt>
                  <c:pt idx="5">
                    <c:v>0.56517494137770008</c:v>
                  </c:pt>
                </c:numCache>
              </c:numRef>
            </c:minus>
            <c:spPr>
              <a:ln w="63500">
                <a:solidFill>
                  <a:srgbClr val="C00000"/>
                </a:solidFill>
              </a:ln>
            </c:spPr>
          </c:errBars>
          <c:xVal>
            <c:numRef>
              <c:f>Summary!$H$48:$H$53</c:f>
              <c:numCache>
                <c:formatCode>General</c:formatCode>
                <c:ptCount val="6"/>
                <c:pt idx="0">
                  <c:v>17.903264403089477</c:v>
                </c:pt>
                <c:pt idx="1">
                  <c:v>7.2422460539779472</c:v>
                </c:pt>
                <c:pt idx="2">
                  <c:v>10.243077665761207</c:v>
                </c:pt>
                <c:pt idx="3">
                  <c:v>21.151350581294629</c:v>
                </c:pt>
                <c:pt idx="4">
                  <c:v>29.717647055373615</c:v>
                </c:pt>
                <c:pt idx="5">
                  <c:v>17.903264403089477</c:v>
                </c:pt>
              </c:numCache>
            </c:numRef>
          </c:xVal>
          <c:yVal>
            <c:numRef>
              <c:f>Summary!$I$48:$I$53</c:f>
              <c:numCache>
                <c:formatCode>General</c:formatCode>
                <c:ptCount val="6"/>
                <c:pt idx="0">
                  <c:v>43.155028234021692</c:v>
                </c:pt>
                <c:pt idx="1">
                  <c:v>26.95824706401692</c:v>
                </c:pt>
                <c:pt idx="2">
                  <c:v>0.93412168476904256</c:v>
                </c:pt>
                <c:pt idx="3">
                  <c:v>1.9617361201978134</c:v>
                </c:pt>
                <c:pt idx="4">
                  <c:v>25.939138904273019</c:v>
                </c:pt>
                <c:pt idx="5">
                  <c:v>43.155028234021692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314584"/>
        <c:axId val="315311056"/>
      </c:scatterChart>
      <c:valAx>
        <c:axId val="315314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GB" sz="2400">
                    <a:latin typeface="Arial" pitchFamily="34" charset="0"/>
                    <a:cs typeface="Arial" pitchFamily="34" charset="0"/>
                  </a:defRPr>
                </a:pPr>
                <a:r>
                  <a:rPr lang="en-US" altLang="en-US" sz="2400">
                    <a:latin typeface="Arial" pitchFamily="34" charset="0"/>
                    <a:cs typeface="Arial" pitchFamily="34" charset="0"/>
                  </a:rPr>
                  <a:t>Distance from medial canthus in horizontal direction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sz="24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15311056"/>
        <c:crosses val="autoZero"/>
        <c:crossBetween val="midCat"/>
      </c:valAx>
      <c:valAx>
        <c:axId val="3153110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GB" sz="2400">
                    <a:latin typeface="Arial" pitchFamily="34" charset="0"/>
                    <a:cs typeface="Arial" pitchFamily="34" charset="0"/>
                  </a:defRPr>
                </a:pPr>
                <a:r>
                  <a:rPr lang="en-US" altLang="en-US" sz="2400">
                    <a:latin typeface="Arial" pitchFamily="34" charset="0"/>
                    <a:cs typeface="Arial" pitchFamily="34" charset="0"/>
                  </a:rPr>
                  <a:t>Distance from medial canthus in vertical direction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sz="24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15314584"/>
        <c:crosses val="autoZero"/>
        <c:crossBetween val="midCat"/>
        <c:majorUnit val="10"/>
      </c:valAx>
    </c:plotArea>
    <c:legend>
      <c:legendPos val="r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lang="en-GB" sz="24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Male</c:v>
          </c:tx>
          <c:spPr>
            <a:ln w="190500"/>
          </c:spPr>
          <c:marker>
            <c:symbol val="diamond"/>
            <c:size val="30"/>
          </c:marker>
          <c:errBars>
            <c:errDir val="y"/>
            <c:errBarType val="both"/>
            <c:errValType val="cust"/>
            <c:noEndCap val="0"/>
            <c:plus>
              <c:numRef>
                <c:f>Summary!$K$34:$K$43</c:f>
                <c:numCache>
                  <c:formatCode>General</c:formatCode>
                  <c:ptCount val="10"/>
                  <c:pt idx="0">
                    <c:v>1.5527220445296774</c:v>
                  </c:pt>
                  <c:pt idx="1">
                    <c:v>0.84148445652486392</c:v>
                  </c:pt>
                  <c:pt idx="2">
                    <c:v>0.17572721325532031</c:v>
                  </c:pt>
                  <c:pt idx="3">
                    <c:v>0.26057195885607037</c:v>
                  </c:pt>
                  <c:pt idx="4">
                    <c:v>0.32162095758766157</c:v>
                  </c:pt>
                  <c:pt idx="5">
                    <c:v>0.67148263150672871</c:v>
                  </c:pt>
                  <c:pt idx="6">
                    <c:v>1.5527220445296774</c:v>
                  </c:pt>
                  <c:pt idx="7">
                    <c:v>0.84148445652486392</c:v>
                  </c:pt>
                  <c:pt idx="8">
                    <c:v>0.26057195885607037</c:v>
                  </c:pt>
                  <c:pt idx="9">
                    <c:v>0.67148263150672871</c:v>
                  </c:pt>
                </c:numCache>
              </c:numRef>
            </c:plus>
            <c:minus>
              <c:numRef>
                <c:f>Summary!$K$34:$K$43</c:f>
                <c:numCache>
                  <c:formatCode>General</c:formatCode>
                  <c:ptCount val="10"/>
                  <c:pt idx="0">
                    <c:v>1.5527220445296774</c:v>
                  </c:pt>
                  <c:pt idx="1">
                    <c:v>0.84148445652486392</c:v>
                  </c:pt>
                  <c:pt idx="2">
                    <c:v>0.17572721325532031</c:v>
                  </c:pt>
                  <c:pt idx="3">
                    <c:v>0.26057195885607037</c:v>
                  </c:pt>
                  <c:pt idx="4">
                    <c:v>0.32162095758766157</c:v>
                  </c:pt>
                  <c:pt idx="5">
                    <c:v>0.67148263150672871</c:v>
                  </c:pt>
                  <c:pt idx="6">
                    <c:v>1.5527220445296774</c:v>
                  </c:pt>
                  <c:pt idx="7">
                    <c:v>0.84148445652486392</c:v>
                  </c:pt>
                  <c:pt idx="8">
                    <c:v>0.26057195885607037</c:v>
                  </c:pt>
                  <c:pt idx="9">
                    <c:v>0.67148263150672871</c:v>
                  </c:pt>
                </c:numCache>
              </c:numRef>
            </c:minus>
            <c:spPr>
              <a:ln w="63500">
                <a:solidFill>
                  <a:srgbClr val="0070C0"/>
                </a:solidFill>
              </a:ln>
            </c:spPr>
          </c:errBars>
          <c:errBars>
            <c:errDir val="x"/>
            <c:errBarType val="both"/>
            <c:errValType val="cust"/>
            <c:noEndCap val="0"/>
            <c:plus>
              <c:numRef>
                <c:f>Summary!$J$34:$J$43</c:f>
                <c:numCache>
                  <c:formatCode>General</c:formatCode>
                  <c:ptCount val="10"/>
                  <c:pt idx="0">
                    <c:v>0.725876479475977</c:v>
                  </c:pt>
                  <c:pt idx="1">
                    <c:v>0.62330480795008958</c:v>
                  </c:pt>
                  <c:pt idx="2">
                    <c:v>0.55069537986232908</c:v>
                  </c:pt>
                  <c:pt idx="3">
                    <c:v>0.74848636877099206</c:v>
                  </c:pt>
                  <c:pt idx="4">
                    <c:v>0.81738504911810361</c:v>
                  </c:pt>
                  <c:pt idx="5">
                    <c:v>0.69741904275694866</c:v>
                  </c:pt>
                  <c:pt idx="6">
                    <c:v>0.725876479475977</c:v>
                  </c:pt>
                  <c:pt idx="7">
                    <c:v>0.62330480795008958</c:v>
                  </c:pt>
                  <c:pt idx="8">
                    <c:v>0.74848636877099206</c:v>
                  </c:pt>
                  <c:pt idx="9">
                    <c:v>0.69741904275694866</c:v>
                  </c:pt>
                </c:numCache>
              </c:numRef>
            </c:plus>
            <c:minus>
              <c:numRef>
                <c:f>Summary!$J$34:$J$43</c:f>
                <c:numCache>
                  <c:formatCode>General</c:formatCode>
                  <c:ptCount val="10"/>
                  <c:pt idx="0">
                    <c:v>0.725876479475977</c:v>
                  </c:pt>
                  <c:pt idx="1">
                    <c:v>0.62330480795008958</c:v>
                  </c:pt>
                  <c:pt idx="2">
                    <c:v>0.55069537986232908</c:v>
                  </c:pt>
                  <c:pt idx="3">
                    <c:v>0.74848636877099206</c:v>
                  </c:pt>
                  <c:pt idx="4">
                    <c:v>0.81738504911810361</c:v>
                  </c:pt>
                  <c:pt idx="5">
                    <c:v>0.69741904275694866</c:v>
                  </c:pt>
                  <c:pt idx="6">
                    <c:v>0.725876479475977</c:v>
                  </c:pt>
                  <c:pt idx="7">
                    <c:v>0.62330480795008958</c:v>
                  </c:pt>
                  <c:pt idx="8">
                    <c:v>0.74848636877099206</c:v>
                  </c:pt>
                  <c:pt idx="9">
                    <c:v>0.69741904275694866</c:v>
                  </c:pt>
                </c:numCache>
              </c:numRef>
            </c:minus>
            <c:spPr>
              <a:ln w="63500">
                <a:solidFill>
                  <a:srgbClr val="0070C0"/>
                </a:solidFill>
              </a:ln>
            </c:spPr>
          </c:errBars>
          <c:xVal>
            <c:numRef>
              <c:f>Summary!$H$34:$H$43</c:f>
              <c:numCache>
                <c:formatCode>General</c:formatCode>
                <c:ptCount val="10"/>
                <c:pt idx="0">
                  <c:v>19.317395082724872</c:v>
                </c:pt>
                <c:pt idx="1">
                  <c:v>6.9466978966323438</c:v>
                </c:pt>
                <c:pt idx="2">
                  <c:v>9.5088273431795685</c:v>
                </c:pt>
                <c:pt idx="3">
                  <c:v>17.434301387599358</c:v>
                </c:pt>
                <c:pt idx="4">
                  <c:v>24.843861237909081</c:v>
                </c:pt>
                <c:pt idx="5">
                  <c:v>33.265030453381513</c:v>
                </c:pt>
                <c:pt idx="6">
                  <c:v>19.317395082724872</c:v>
                </c:pt>
                <c:pt idx="7">
                  <c:v>6.9466978966323438</c:v>
                </c:pt>
                <c:pt idx="8">
                  <c:v>17.434301387599358</c:v>
                </c:pt>
                <c:pt idx="9">
                  <c:v>33.265030453381513</c:v>
                </c:pt>
              </c:numCache>
            </c:numRef>
          </c:xVal>
          <c:yVal>
            <c:numRef>
              <c:f>Summary!$I$34:$I$43</c:f>
              <c:numCache>
                <c:formatCode>General</c:formatCode>
                <c:ptCount val="10"/>
                <c:pt idx="0">
                  <c:v>44.243121609934441</c:v>
                </c:pt>
                <c:pt idx="1">
                  <c:v>25.835145152647232</c:v>
                </c:pt>
                <c:pt idx="2">
                  <c:v>1.3099752621648098</c:v>
                </c:pt>
                <c:pt idx="3">
                  <c:v>2.0455446029065629</c:v>
                </c:pt>
                <c:pt idx="4">
                  <c:v>2.14054132727084</c:v>
                </c:pt>
                <c:pt idx="5">
                  <c:v>24.37366495081702</c:v>
                </c:pt>
                <c:pt idx="6">
                  <c:v>44.243121609934441</c:v>
                </c:pt>
                <c:pt idx="7">
                  <c:v>25.835145152647232</c:v>
                </c:pt>
                <c:pt idx="8">
                  <c:v>2.0455446029065629</c:v>
                </c:pt>
                <c:pt idx="9">
                  <c:v>24.37366495081702</c:v>
                </c:pt>
              </c:numCache>
            </c:numRef>
          </c:yVal>
          <c:smooth val="0"/>
        </c:ser>
        <c:ser>
          <c:idx val="1"/>
          <c:order val="1"/>
          <c:tx>
            <c:v>Female</c:v>
          </c:tx>
          <c:spPr>
            <a:ln w="190500"/>
          </c:spPr>
          <c:marker>
            <c:symbol val="square"/>
            <c:size val="30"/>
          </c:marker>
          <c:errBars>
            <c:errDir val="y"/>
            <c:errBarType val="both"/>
            <c:errValType val="cust"/>
            <c:noEndCap val="0"/>
            <c:plus>
              <c:numRef>
                <c:f>Summary!$K$55:$K$64</c:f>
                <c:numCache>
                  <c:formatCode>General</c:formatCode>
                  <c:ptCount val="10"/>
                  <c:pt idx="0">
                    <c:v>1.2804219571575355</c:v>
                  </c:pt>
                  <c:pt idx="1">
                    <c:v>0.72410269678826278</c:v>
                  </c:pt>
                  <c:pt idx="2">
                    <c:v>0.17419204058669763</c:v>
                  </c:pt>
                  <c:pt idx="3">
                    <c:v>0.2085590617579271</c:v>
                  </c:pt>
                  <c:pt idx="4">
                    <c:v>0.22990528334756649</c:v>
                  </c:pt>
                  <c:pt idx="5">
                    <c:v>0.83757430802755839</c:v>
                  </c:pt>
                  <c:pt idx="6">
                    <c:v>1.2804219571575355</c:v>
                  </c:pt>
                  <c:pt idx="7">
                    <c:v>0.72410269678826278</c:v>
                  </c:pt>
                  <c:pt idx="8">
                    <c:v>0.2085590617579271</c:v>
                  </c:pt>
                  <c:pt idx="9">
                    <c:v>0.83757430802755839</c:v>
                  </c:pt>
                </c:numCache>
              </c:numRef>
            </c:plus>
            <c:minus>
              <c:numRef>
                <c:f>Summary!$K$55:$K$64</c:f>
                <c:numCache>
                  <c:formatCode>General</c:formatCode>
                  <c:ptCount val="10"/>
                  <c:pt idx="0">
                    <c:v>1.2804219571575355</c:v>
                  </c:pt>
                  <c:pt idx="1">
                    <c:v>0.72410269678826278</c:v>
                  </c:pt>
                  <c:pt idx="2">
                    <c:v>0.17419204058669763</c:v>
                  </c:pt>
                  <c:pt idx="3">
                    <c:v>0.2085590617579271</c:v>
                  </c:pt>
                  <c:pt idx="4">
                    <c:v>0.22990528334756649</c:v>
                  </c:pt>
                  <c:pt idx="5">
                    <c:v>0.83757430802755839</c:v>
                  </c:pt>
                  <c:pt idx="6">
                    <c:v>1.2804219571575355</c:v>
                  </c:pt>
                  <c:pt idx="7">
                    <c:v>0.72410269678826278</c:v>
                  </c:pt>
                  <c:pt idx="8">
                    <c:v>0.2085590617579271</c:v>
                  </c:pt>
                  <c:pt idx="9">
                    <c:v>0.83757430802755839</c:v>
                  </c:pt>
                </c:numCache>
              </c:numRef>
            </c:minus>
            <c:spPr>
              <a:ln w="63500">
                <a:solidFill>
                  <a:srgbClr val="C00000"/>
                </a:solidFill>
              </a:ln>
            </c:spPr>
          </c:errBars>
          <c:errBars>
            <c:errDir val="x"/>
            <c:errBarType val="both"/>
            <c:errValType val="cust"/>
            <c:noEndCap val="0"/>
            <c:plus>
              <c:numRef>
                <c:f>Summary!$J$55:$J$64</c:f>
                <c:numCache>
                  <c:formatCode>General</c:formatCode>
                  <c:ptCount val="10"/>
                  <c:pt idx="0">
                    <c:v>0.4941399440064515</c:v>
                  </c:pt>
                  <c:pt idx="1">
                    <c:v>0.4023170440276419</c:v>
                  </c:pt>
                  <c:pt idx="2">
                    <c:v>0.34536058030025096</c:v>
                  </c:pt>
                  <c:pt idx="3">
                    <c:v>0.5079717088941369</c:v>
                  </c:pt>
                  <c:pt idx="4">
                    <c:v>0.51864296388162334</c:v>
                  </c:pt>
                  <c:pt idx="5">
                    <c:v>0.40890483736901373</c:v>
                  </c:pt>
                  <c:pt idx="6">
                    <c:v>0.4941399440064515</c:v>
                  </c:pt>
                  <c:pt idx="7">
                    <c:v>0.4023170440276419</c:v>
                  </c:pt>
                  <c:pt idx="8">
                    <c:v>0.5079717088941369</c:v>
                  </c:pt>
                  <c:pt idx="9">
                    <c:v>0.40890483736901373</c:v>
                  </c:pt>
                </c:numCache>
              </c:numRef>
            </c:plus>
            <c:minus>
              <c:numRef>
                <c:f>Summary!$J$55:$J$64</c:f>
                <c:numCache>
                  <c:formatCode>General</c:formatCode>
                  <c:ptCount val="10"/>
                  <c:pt idx="0">
                    <c:v>0.4941399440064515</c:v>
                  </c:pt>
                  <c:pt idx="1">
                    <c:v>0.4023170440276419</c:v>
                  </c:pt>
                  <c:pt idx="2">
                    <c:v>0.34536058030025096</c:v>
                  </c:pt>
                  <c:pt idx="3">
                    <c:v>0.5079717088941369</c:v>
                  </c:pt>
                  <c:pt idx="4">
                    <c:v>0.51864296388162334</c:v>
                  </c:pt>
                  <c:pt idx="5">
                    <c:v>0.40890483736901373</c:v>
                  </c:pt>
                  <c:pt idx="6">
                    <c:v>0.4941399440064515</c:v>
                  </c:pt>
                  <c:pt idx="7">
                    <c:v>0.4023170440276419</c:v>
                  </c:pt>
                  <c:pt idx="8">
                    <c:v>0.5079717088941369</c:v>
                  </c:pt>
                  <c:pt idx="9">
                    <c:v>0.40890483736901373</c:v>
                  </c:pt>
                </c:numCache>
              </c:numRef>
            </c:minus>
            <c:spPr>
              <a:ln w="63500">
                <a:solidFill>
                  <a:srgbClr val="C00000"/>
                </a:solidFill>
              </a:ln>
            </c:spPr>
          </c:errBars>
          <c:xVal>
            <c:numRef>
              <c:f>Summary!$H$55:$H$64</c:f>
              <c:numCache>
                <c:formatCode>General</c:formatCode>
                <c:ptCount val="10"/>
                <c:pt idx="0">
                  <c:v>17.304413365087296</c:v>
                </c:pt>
                <c:pt idx="1">
                  <c:v>5.6346532700049172</c:v>
                </c:pt>
                <c:pt idx="2">
                  <c:v>9.044184224279908</c:v>
                </c:pt>
                <c:pt idx="3">
                  <c:v>16.595398042895415</c:v>
                </c:pt>
                <c:pt idx="4">
                  <c:v>23.1081235376287</c:v>
                </c:pt>
                <c:pt idx="5">
                  <c:v>30.716411346335022</c:v>
                </c:pt>
                <c:pt idx="6">
                  <c:v>17.304413365087296</c:v>
                </c:pt>
                <c:pt idx="7">
                  <c:v>5.6346532700049172</c:v>
                </c:pt>
                <c:pt idx="8">
                  <c:v>16.595398042895415</c:v>
                </c:pt>
                <c:pt idx="9">
                  <c:v>30.716411346335022</c:v>
                </c:pt>
              </c:numCache>
            </c:numRef>
          </c:xVal>
          <c:yVal>
            <c:numRef>
              <c:f>Summary!$I$55:$I$64</c:f>
              <c:numCache>
                <c:formatCode>General</c:formatCode>
                <c:ptCount val="10"/>
                <c:pt idx="0">
                  <c:v>44.201397822957723</c:v>
                </c:pt>
                <c:pt idx="1">
                  <c:v>26.722713611604</c:v>
                </c:pt>
                <c:pt idx="2">
                  <c:v>0.89420773143655918</c:v>
                </c:pt>
                <c:pt idx="3">
                  <c:v>1.7438411109969645</c:v>
                </c:pt>
                <c:pt idx="4">
                  <c:v>2.0463199120548747</c:v>
                </c:pt>
                <c:pt idx="5">
                  <c:v>25.760122461279348</c:v>
                </c:pt>
                <c:pt idx="6">
                  <c:v>44.201397822957723</c:v>
                </c:pt>
                <c:pt idx="7">
                  <c:v>26.722713611604</c:v>
                </c:pt>
                <c:pt idx="8">
                  <c:v>1.7438411109969645</c:v>
                </c:pt>
                <c:pt idx="9">
                  <c:v>25.760122461279348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314976"/>
        <c:axId val="316647152"/>
      </c:scatterChart>
      <c:valAx>
        <c:axId val="315314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GB" sz="2400">
                    <a:latin typeface="Arial" pitchFamily="34" charset="0"/>
                    <a:cs typeface="Arial" pitchFamily="34" charset="0"/>
                  </a:defRPr>
                </a:pPr>
                <a:r>
                  <a:rPr lang="en-US" altLang="en-US" sz="2400">
                    <a:latin typeface="Arial" pitchFamily="34" charset="0"/>
                    <a:cs typeface="Arial" pitchFamily="34" charset="0"/>
                  </a:rPr>
                  <a:t>Distance from medial canthus in horizontal direction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sz="24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16647152"/>
        <c:crosses val="autoZero"/>
        <c:crossBetween val="midCat"/>
      </c:valAx>
      <c:valAx>
        <c:axId val="3166471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GB" sz="2400">
                    <a:latin typeface="Arial" pitchFamily="34" charset="0"/>
                    <a:cs typeface="Arial" pitchFamily="34" charset="0"/>
                  </a:defRPr>
                </a:pPr>
                <a:r>
                  <a:rPr lang="en-US" altLang="en-US" sz="2400">
                    <a:latin typeface="Arial" pitchFamily="34" charset="0"/>
                    <a:cs typeface="Arial" pitchFamily="34" charset="0"/>
                  </a:rPr>
                  <a:t>Distance from medial canthus in vertical direction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sz="24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15314976"/>
        <c:crosses val="autoZero"/>
        <c:crossBetween val="midCat"/>
        <c:majorUnit val="10"/>
      </c:valAx>
    </c:plotArea>
    <c:legend>
      <c:legendPos val="r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lang="en-GB" sz="24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Male</c:v>
          </c:tx>
          <c:spPr>
            <a:ln w="190500"/>
          </c:spPr>
          <c:marker>
            <c:symbol val="diamond"/>
            <c:size val="30"/>
          </c:marker>
          <c:errBars>
            <c:errDir val="y"/>
            <c:errBarType val="both"/>
            <c:errValType val="cust"/>
            <c:noEndCap val="0"/>
            <c:plus>
              <c:numRef>
                <c:f>Summary!$P$27:$P$32</c:f>
                <c:numCache>
                  <c:formatCode>General</c:formatCode>
                  <c:ptCount val="6"/>
                  <c:pt idx="0">
                    <c:v>1.6470135172471956</c:v>
                  </c:pt>
                  <c:pt idx="1">
                    <c:v>1.3760394105281686</c:v>
                  </c:pt>
                  <c:pt idx="2">
                    <c:v>0.41154768564936628</c:v>
                  </c:pt>
                  <c:pt idx="3">
                    <c:v>0.46816001418214515</c:v>
                  </c:pt>
                  <c:pt idx="4">
                    <c:v>1.1457179434463367</c:v>
                  </c:pt>
                  <c:pt idx="5">
                    <c:v>1.6470135172471956</c:v>
                  </c:pt>
                </c:numCache>
              </c:numRef>
            </c:plus>
            <c:minus>
              <c:numRef>
                <c:f>Summary!$P$27:$P$32</c:f>
                <c:numCache>
                  <c:formatCode>General</c:formatCode>
                  <c:ptCount val="6"/>
                  <c:pt idx="0">
                    <c:v>1.6470135172471956</c:v>
                  </c:pt>
                  <c:pt idx="1">
                    <c:v>1.3760394105281686</c:v>
                  </c:pt>
                  <c:pt idx="2">
                    <c:v>0.41154768564936628</c:v>
                  </c:pt>
                  <c:pt idx="3">
                    <c:v>0.46816001418214515</c:v>
                  </c:pt>
                  <c:pt idx="4">
                    <c:v>1.1457179434463367</c:v>
                  </c:pt>
                  <c:pt idx="5">
                    <c:v>1.6470135172471956</c:v>
                  </c:pt>
                </c:numCache>
              </c:numRef>
            </c:minus>
            <c:spPr>
              <a:ln w="63500">
                <a:solidFill>
                  <a:srgbClr val="0070C0"/>
                </a:solidFill>
              </a:ln>
            </c:spPr>
          </c:errBars>
          <c:errBars>
            <c:errDir val="x"/>
            <c:errBarType val="both"/>
            <c:errValType val="cust"/>
            <c:noEndCap val="0"/>
            <c:plus>
              <c:numRef>
                <c:f>Summary!$O$27:$O$32</c:f>
                <c:numCache>
                  <c:formatCode>General</c:formatCode>
                  <c:ptCount val="6"/>
                  <c:pt idx="0">
                    <c:v>0.82147549266056918</c:v>
                  </c:pt>
                  <c:pt idx="1">
                    <c:v>0.97687651590512958</c:v>
                  </c:pt>
                  <c:pt idx="2">
                    <c:v>0.5562158571066147</c:v>
                  </c:pt>
                  <c:pt idx="3">
                    <c:v>0.6786251729120536</c:v>
                  </c:pt>
                  <c:pt idx="4">
                    <c:v>0.86227023985657658</c:v>
                  </c:pt>
                  <c:pt idx="5">
                    <c:v>0.82147549266056918</c:v>
                  </c:pt>
                </c:numCache>
              </c:numRef>
            </c:plus>
            <c:minus>
              <c:numRef>
                <c:f>Summary!$O$27:$O$32</c:f>
                <c:numCache>
                  <c:formatCode>General</c:formatCode>
                  <c:ptCount val="6"/>
                  <c:pt idx="0">
                    <c:v>0.82147549266056918</c:v>
                  </c:pt>
                  <c:pt idx="1">
                    <c:v>0.97687651590512958</c:v>
                  </c:pt>
                  <c:pt idx="2">
                    <c:v>0.5562158571066147</c:v>
                  </c:pt>
                  <c:pt idx="3">
                    <c:v>0.6786251729120536</c:v>
                  </c:pt>
                  <c:pt idx="4">
                    <c:v>0.86227023985657658</c:v>
                  </c:pt>
                  <c:pt idx="5">
                    <c:v>0.82147549266056918</c:v>
                  </c:pt>
                </c:numCache>
              </c:numRef>
            </c:minus>
            <c:spPr>
              <a:ln w="63500">
                <a:solidFill>
                  <a:srgbClr val="0070C0"/>
                </a:solidFill>
              </a:ln>
            </c:spPr>
          </c:errBars>
          <c:xVal>
            <c:numRef>
              <c:f>Summary!$M$27:$M$32</c:f>
              <c:numCache>
                <c:formatCode>General</c:formatCode>
                <c:ptCount val="6"/>
                <c:pt idx="0">
                  <c:v>20.922366690004946</c:v>
                </c:pt>
                <c:pt idx="1">
                  <c:v>10.218723696089599</c:v>
                </c:pt>
                <c:pt idx="2">
                  <c:v>13.378156143827788</c:v>
                </c:pt>
                <c:pt idx="3">
                  <c:v>25.511761546763381</c:v>
                </c:pt>
                <c:pt idx="4">
                  <c:v>34.048011599782832</c:v>
                </c:pt>
                <c:pt idx="5">
                  <c:v>20.922366690004946</c:v>
                </c:pt>
              </c:numCache>
            </c:numRef>
          </c:xVal>
          <c:yVal>
            <c:numRef>
              <c:f>Summary!$N$27:$N$32</c:f>
              <c:numCache>
                <c:formatCode>General</c:formatCode>
                <c:ptCount val="6"/>
                <c:pt idx="0">
                  <c:v>48.677219362416444</c:v>
                </c:pt>
                <c:pt idx="1">
                  <c:v>34.529160803176033</c:v>
                </c:pt>
                <c:pt idx="2">
                  <c:v>11.373772743189599</c:v>
                </c:pt>
                <c:pt idx="3">
                  <c:v>10.191054473095638</c:v>
                </c:pt>
                <c:pt idx="4">
                  <c:v>32.429990377323101</c:v>
                </c:pt>
                <c:pt idx="5">
                  <c:v>48.677219362416444</c:v>
                </c:pt>
              </c:numCache>
            </c:numRef>
          </c:yVal>
          <c:smooth val="0"/>
        </c:ser>
        <c:ser>
          <c:idx val="1"/>
          <c:order val="1"/>
          <c:tx>
            <c:v>Female</c:v>
          </c:tx>
          <c:spPr>
            <a:ln w="190500"/>
          </c:spPr>
          <c:marker>
            <c:symbol val="square"/>
            <c:size val="30"/>
          </c:marker>
          <c:errBars>
            <c:errDir val="y"/>
            <c:errBarType val="both"/>
            <c:errValType val="cust"/>
            <c:noEndCap val="0"/>
            <c:plus>
              <c:numRef>
                <c:f>Summary!$P$48:$P$53</c:f>
                <c:numCache>
                  <c:formatCode>General</c:formatCode>
                  <c:ptCount val="6"/>
                  <c:pt idx="0">
                    <c:v>1.2652313220420706</c:v>
                  </c:pt>
                  <c:pt idx="1">
                    <c:v>0.9699214653158732</c:v>
                  </c:pt>
                  <c:pt idx="2">
                    <c:v>0.32247528729607444</c:v>
                  </c:pt>
                  <c:pt idx="3">
                    <c:v>0.34678885753020949</c:v>
                  </c:pt>
                  <c:pt idx="4">
                    <c:v>1.0971396689239017</c:v>
                  </c:pt>
                  <c:pt idx="5">
                    <c:v>1.2652313220420706</c:v>
                  </c:pt>
                </c:numCache>
              </c:numRef>
            </c:plus>
            <c:minus>
              <c:numRef>
                <c:f>Summary!$P$48:$P$53</c:f>
                <c:numCache>
                  <c:formatCode>General</c:formatCode>
                  <c:ptCount val="6"/>
                  <c:pt idx="0">
                    <c:v>1.2652313220420706</c:v>
                  </c:pt>
                  <c:pt idx="1">
                    <c:v>0.9699214653158732</c:v>
                  </c:pt>
                  <c:pt idx="2">
                    <c:v>0.32247528729607444</c:v>
                  </c:pt>
                  <c:pt idx="3">
                    <c:v>0.34678885753020949</c:v>
                  </c:pt>
                  <c:pt idx="4">
                    <c:v>1.0971396689239017</c:v>
                  </c:pt>
                  <c:pt idx="5">
                    <c:v>1.2652313220420706</c:v>
                  </c:pt>
                </c:numCache>
              </c:numRef>
            </c:minus>
            <c:spPr>
              <a:ln w="63500">
                <a:solidFill>
                  <a:srgbClr val="C00000"/>
                </a:solidFill>
              </a:ln>
            </c:spPr>
          </c:errBars>
          <c:errBars>
            <c:errDir val="x"/>
            <c:errBarType val="both"/>
            <c:errValType val="cust"/>
            <c:noEndCap val="0"/>
            <c:plus>
              <c:numRef>
                <c:f>Summary!$O$48:$O$53</c:f>
                <c:numCache>
                  <c:formatCode>General</c:formatCode>
                  <c:ptCount val="6"/>
                  <c:pt idx="0">
                    <c:v>0.61475183703242942</c:v>
                  </c:pt>
                  <c:pt idx="1">
                    <c:v>0.58540159331046726</c:v>
                  </c:pt>
                  <c:pt idx="2">
                    <c:v>0.40456092378319575</c:v>
                  </c:pt>
                  <c:pt idx="3">
                    <c:v>0.46996773093220251</c:v>
                  </c:pt>
                  <c:pt idx="4">
                    <c:v>0.55529950441214271</c:v>
                  </c:pt>
                  <c:pt idx="5">
                    <c:v>0.61475183703242942</c:v>
                  </c:pt>
                </c:numCache>
              </c:numRef>
            </c:plus>
            <c:minus>
              <c:numRef>
                <c:f>Summary!$O$48:$O$53</c:f>
                <c:numCache>
                  <c:formatCode>General</c:formatCode>
                  <c:ptCount val="6"/>
                  <c:pt idx="0">
                    <c:v>0.61475183703242942</c:v>
                  </c:pt>
                  <c:pt idx="1">
                    <c:v>0.58540159331046726</c:v>
                  </c:pt>
                  <c:pt idx="2">
                    <c:v>0.40456092378319575</c:v>
                  </c:pt>
                  <c:pt idx="3">
                    <c:v>0.46996773093220251</c:v>
                  </c:pt>
                  <c:pt idx="4">
                    <c:v>0.55529950441214271</c:v>
                  </c:pt>
                  <c:pt idx="5">
                    <c:v>0.61475183703242942</c:v>
                  </c:pt>
                </c:numCache>
              </c:numRef>
            </c:minus>
            <c:spPr>
              <a:ln w="63500">
                <a:solidFill>
                  <a:srgbClr val="C00000"/>
                </a:solidFill>
              </a:ln>
            </c:spPr>
          </c:errBars>
          <c:xVal>
            <c:numRef>
              <c:f>Summary!$M$48:$M$53</c:f>
              <c:numCache>
                <c:formatCode>General</c:formatCode>
                <c:ptCount val="6"/>
                <c:pt idx="0">
                  <c:v>19.069972604747193</c:v>
                </c:pt>
                <c:pt idx="1">
                  <c:v>7.9541458506914866</c:v>
                </c:pt>
                <c:pt idx="2">
                  <c:v>11.872033701710404</c:v>
                </c:pt>
                <c:pt idx="3">
                  <c:v>23.075832864454927</c:v>
                </c:pt>
                <c:pt idx="4">
                  <c:v>30.329878758014779</c:v>
                </c:pt>
                <c:pt idx="5">
                  <c:v>19.069972604747193</c:v>
                </c:pt>
              </c:numCache>
            </c:numRef>
          </c:xVal>
          <c:yVal>
            <c:numRef>
              <c:f>Summary!$N$48:$N$53</c:f>
              <c:numCache>
                <c:formatCode>General</c:formatCode>
                <c:ptCount val="6"/>
                <c:pt idx="0">
                  <c:v>46.027917192891863</c:v>
                </c:pt>
                <c:pt idx="1">
                  <c:v>32.763528632421433</c:v>
                </c:pt>
                <c:pt idx="2">
                  <c:v>10.583563648900359</c:v>
                </c:pt>
                <c:pt idx="3">
                  <c:v>9.8661679890482628</c:v>
                </c:pt>
                <c:pt idx="4">
                  <c:v>30.869006394599591</c:v>
                </c:pt>
                <c:pt idx="5">
                  <c:v>46.027917192891863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6647936"/>
        <c:axId val="316652640"/>
      </c:scatterChart>
      <c:valAx>
        <c:axId val="316647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GB" sz="2400">
                    <a:latin typeface="Arial" pitchFamily="34" charset="0"/>
                    <a:cs typeface="Arial" pitchFamily="34" charset="0"/>
                  </a:defRPr>
                </a:pPr>
                <a:r>
                  <a:rPr lang="en-US" altLang="en-US" sz="2400">
                    <a:latin typeface="Arial" pitchFamily="34" charset="0"/>
                    <a:cs typeface="Arial" pitchFamily="34" charset="0"/>
                  </a:rPr>
                  <a:t>Distance from medial canthus in horizontal direction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sz="24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16652640"/>
        <c:crosses val="autoZero"/>
        <c:crossBetween val="midCat"/>
      </c:valAx>
      <c:valAx>
        <c:axId val="3166526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GB" sz="2400">
                    <a:latin typeface="Arial" pitchFamily="34" charset="0"/>
                    <a:cs typeface="Arial" pitchFamily="34" charset="0"/>
                  </a:defRPr>
                </a:pPr>
                <a:r>
                  <a:rPr lang="en-US" altLang="en-US" sz="2400">
                    <a:latin typeface="Arial" pitchFamily="34" charset="0"/>
                    <a:cs typeface="Arial" pitchFamily="34" charset="0"/>
                  </a:rPr>
                  <a:t>Distance from medial canthus in vertical direction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sz="24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16647936"/>
        <c:crosses val="autoZero"/>
        <c:crossBetween val="midCat"/>
      </c:valAx>
    </c:plotArea>
    <c:legend>
      <c:legendPos val="r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lang="en-GB" sz="24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Male</c:v>
          </c:tx>
          <c:spPr>
            <a:ln w="190500"/>
          </c:spPr>
          <c:marker>
            <c:symbol val="diamond"/>
            <c:size val="30"/>
          </c:marker>
          <c:errBars>
            <c:errDir val="y"/>
            <c:errBarType val="both"/>
            <c:errValType val="cust"/>
            <c:noEndCap val="0"/>
            <c:plus>
              <c:numRef>
                <c:f>Summary!$P$34:$P$43</c:f>
                <c:numCache>
                  <c:formatCode>General</c:formatCode>
                  <c:ptCount val="10"/>
                  <c:pt idx="0">
                    <c:v>1.7754001748987283</c:v>
                  </c:pt>
                  <c:pt idx="1">
                    <c:v>1.2541218956808213</c:v>
                  </c:pt>
                  <c:pt idx="2">
                    <c:v>0.39619944227786791</c:v>
                  </c:pt>
                  <c:pt idx="3">
                    <c:v>0.38191768940949594</c:v>
                  </c:pt>
                  <c:pt idx="4">
                    <c:v>0.34167099211337493</c:v>
                  </c:pt>
                  <c:pt idx="5">
                    <c:v>1.0560154160675699</c:v>
                  </c:pt>
                  <c:pt idx="6">
                    <c:v>1.7754001748987283</c:v>
                  </c:pt>
                  <c:pt idx="7">
                    <c:v>1.2541218956808213</c:v>
                  </c:pt>
                  <c:pt idx="8">
                    <c:v>0.38191768940949594</c:v>
                  </c:pt>
                  <c:pt idx="9">
                    <c:v>1.0560154160675699</c:v>
                  </c:pt>
                </c:numCache>
              </c:numRef>
            </c:plus>
            <c:minus>
              <c:numRef>
                <c:f>Summary!$P$34:$P$43</c:f>
                <c:numCache>
                  <c:formatCode>General</c:formatCode>
                  <c:ptCount val="10"/>
                  <c:pt idx="0">
                    <c:v>1.7754001748987283</c:v>
                  </c:pt>
                  <c:pt idx="1">
                    <c:v>1.2541218956808213</c:v>
                  </c:pt>
                  <c:pt idx="2">
                    <c:v>0.39619944227786791</c:v>
                  </c:pt>
                  <c:pt idx="3">
                    <c:v>0.38191768940949594</c:v>
                  </c:pt>
                  <c:pt idx="4">
                    <c:v>0.34167099211337493</c:v>
                  </c:pt>
                  <c:pt idx="5">
                    <c:v>1.0560154160675699</c:v>
                  </c:pt>
                  <c:pt idx="6">
                    <c:v>1.7754001748987283</c:v>
                  </c:pt>
                  <c:pt idx="7">
                    <c:v>1.2541218956808213</c:v>
                  </c:pt>
                  <c:pt idx="8">
                    <c:v>0.38191768940949594</c:v>
                  </c:pt>
                  <c:pt idx="9">
                    <c:v>1.0560154160675699</c:v>
                  </c:pt>
                </c:numCache>
              </c:numRef>
            </c:minus>
            <c:spPr>
              <a:ln w="63500">
                <a:solidFill>
                  <a:srgbClr val="0070C0"/>
                </a:solidFill>
              </a:ln>
            </c:spPr>
          </c:errBars>
          <c:errBars>
            <c:errDir val="x"/>
            <c:errBarType val="both"/>
            <c:errValType val="cust"/>
            <c:noEndCap val="0"/>
            <c:plus>
              <c:numRef>
                <c:f>Summary!$O$34:$O$43</c:f>
                <c:numCache>
                  <c:formatCode>General</c:formatCode>
                  <c:ptCount val="10"/>
                  <c:pt idx="0">
                    <c:v>0.68549759023553203</c:v>
                  </c:pt>
                  <c:pt idx="1">
                    <c:v>0.79854949086392268</c:v>
                  </c:pt>
                  <c:pt idx="2">
                    <c:v>0.55657714616719089</c:v>
                  </c:pt>
                  <c:pt idx="3">
                    <c:v>0.70090945128791893</c:v>
                  </c:pt>
                  <c:pt idx="4">
                    <c:v>0.74957784588889154</c:v>
                  </c:pt>
                  <c:pt idx="5">
                    <c:v>0.80469823475108704</c:v>
                  </c:pt>
                  <c:pt idx="6">
                    <c:v>0.68549759023553203</c:v>
                  </c:pt>
                  <c:pt idx="7">
                    <c:v>0.79854949086392268</c:v>
                  </c:pt>
                  <c:pt idx="8">
                    <c:v>0.70090945128791893</c:v>
                  </c:pt>
                  <c:pt idx="9">
                    <c:v>0.80469823475108704</c:v>
                  </c:pt>
                </c:numCache>
              </c:numRef>
            </c:plus>
            <c:minus>
              <c:numRef>
                <c:f>Summary!$O$34:$O$43</c:f>
                <c:numCache>
                  <c:formatCode>General</c:formatCode>
                  <c:ptCount val="10"/>
                  <c:pt idx="0">
                    <c:v>0.68549759023553203</c:v>
                  </c:pt>
                  <c:pt idx="1">
                    <c:v>0.79854949086392268</c:v>
                  </c:pt>
                  <c:pt idx="2">
                    <c:v>0.55657714616719089</c:v>
                  </c:pt>
                  <c:pt idx="3">
                    <c:v>0.70090945128791893</c:v>
                  </c:pt>
                  <c:pt idx="4">
                    <c:v>0.74957784588889154</c:v>
                  </c:pt>
                  <c:pt idx="5">
                    <c:v>0.80469823475108704</c:v>
                  </c:pt>
                  <c:pt idx="6">
                    <c:v>0.68549759023553203</c:v>
                  </c:pt>
                  <c:pt idx="7">
                    <c:v>0.79854949086392268</c:v>
                  </c:pt>
                  <c:pt idx="8">
                    <c:v>0.70090945128791893</c:v>
                  </c:pt>
                  <c:pt idx="9">
                    <c:v>0.80469823475108704</c:v>
                  </c:pt>
                </c:numCache>
              </c:numRef>
            </c:minus>
            <c:spPr>
              <a:ln w="63500">
                <a:solidFill>
                  <a:srgbClr val="0070C0"/>
                </a:solidFill>
              </a:ln>
            </c:spPr>
          </c:errBars>
          <c:xVal>
            <c:numRef>
              <c:f>Summary!$M$34:$M$43</c:f>
              <c:numCache>
                <c:formatCode>General</c:formatCode>
                <c:ptCount val="10"/>
                <c:pt idx="0">
                  <c:v>21.42050964330404</c:v>
                </c:pt>
                <c:pt idx="1">
                  <c:v>8.2023842628982795</c:v>
                </c:pt>
                <c:pt idx="2">
                  <c:v>11.502440297266659</c:v>
                </c:pt>
                <c:pt idx="3">
                  <c:v>19.724958010629287</c:v>
                </c:pt>
                <c:pt idx="4">
                  <c:v>27.272497671185558</c:v>
                </c:pt>
                <c:pt idx="5">
                  <c:v>35.039389029014309</c:v>
                </c:pt>
                <c:pt idx="6">
                  <c:v>21.42050964330404</c:v>
                </c:pt>
                <c:pt idx="7">
                  <c:v>8.2023842628982795</c:v>
                </c:pt>
                <c:pt idx="8">
                  <c:v>19.724958010629287</c:v>
                </c:pt>
                <c:pt idx="9">
                  <c:v>35.039389029014309</c:v>
                </c:pt>
              </c:numCache>
            </c:numRef>
          </c:xVal>
          <c:yVal>
            <c:numRef>
              <c:f>Summary!$N$34:$N$43</c:f>
              <c:numCache>
                <c:formatCode>General</c:formatCode>
                <c:ptCount val="10"/>
                <c:pt idx="0">
                  <c:v>49.410077974291973</c:v>
                </c:pt>
                <c:pt idx="1">
                  <c:v>34.252378073960152</c:v>
                </c:pt>
                <c:pt idx="2">
                  <c:v>10.718108365806737</c:v>
                </c:pt>
                <c:pt idx="3">
                  <c:v>11.60499999682731</c:v>
                </c:pt>
                <c:pt idx="4">
                  <c:v>9.2931073494726988</c:v>
                </c:pt>
                <c:pt idx="5">
                  <c:v>32.107707907306647</c:v>
                </c:pt>
                <c:pt idx="6">
                  <c:v>49.410077974291973</c:v>
                </c:pt>
                <c:pt idx="7">
                  <c:v>34.252378073960152</c:v>
                </c:pt>
                <c:pt idx="8">
                  <c:v>11.60499999682731</c:v>
                </c:pt>
                <c:pt idx="9">
                  <c:v>32.107707907306647</c:v>
                </c:pt>
              </c:numCache>
            </c:numRef>
          </c:yVal>
          <c:smooth val="0"/>
        </c:ser>
        <c:ser>
          <c:idx val="1"/>
          <c:order val="1"/>
          <c:tx>
            <c:v>Female</c:v>
          </c:tx>
          <c:spPr>
            <a:ln w="190500"/>
          </c:spPr>
          <c:marker>
            <c:symbol val="square"/>
            <c:size val="30"/>
          </c:marker>
          <c:errBars>
            <c:errDir val="y"/>
            <c:errBarType val="both"/>
            <c:errValType val="cust"/>
            <c:noEndCap val="0"/>
            <c:plus>
              <c:numRef>
                <c:f>Summary!$P$55:$P$64</c:f>
                <c:numCache>
                  <c:formatCode>General</c:formatCode>
                  <c:ptCount val="10"/>
                  <c:pt idx="0">
                    <c:v>1.2700455562996678</c:v>
                  </c:pt>
                  <c:pt idx="1">
                    <c:v>0.86438836665410024</c:v>
                  </c:pt>
                  <c:pt idx="2">
                    <c:v>0.36496326819031505</c:v>
                  </c:pt>
                  <c:pt idx="3">
                    <c:v>0.40212834493714283</c:v>
                  </c:pt>
                  <c:pt idx="4">
                    <c:v>0.36640150528702825</c:v>
                  </c:pt>
                  <c:pt idx="5">
                    <c:v>1.0542067198358109</c:v>
                  </c:pt>
                  <c:pt idx="6">
                    <c:v>1.2700455562996678</c:v>
                  </c:pt>
                  <c:pt idx="7">
                    <c:v>0.86438836665410024</c:v>
                  </c:pt>
                  <c:pt idx="8">
                    <c:v>0.40212834493714283</c:v>
                  </c:pt>
                  <c:pt idx="9">
                    <c:v>1.0542067198358109</c:v>
                  </c:pt>
                </c:numCache>
              </c:numRef>
            </c:plus>
            <c:minus>
              <c:numRef>
                <c:f>Summary!$P$55:$P$64</c:f>
                <c:numCache>
                  <c:formatCode>General</c:formatCode>
                  <c:ptCount val="10"/>
                  <c:pt idx="0">
                    <c:v>1.2700455562996678</c:v>
                  </c:pt>
                  <c:pt idx="1">
                    <c:v>0.86438836665410024</c:v>
                  </c:pt>
                  <c:pt idx="2">
                    <c:v>0.36496326819031505</c:v>
                  </c:pt>
                  <c:pt idx="3">
                    <c:v>0.40212834493714283</c:v>
                  </c:pt>
                  <c:pt idx="4">
                    <c:v>0.36640150528702825</c:v>
                  </c:pt>
                  <c:pt idx="5">
                    <c:v>1.0542067198358109</c:v>
                  </c:pt>
                  <c:pt idx="6">
                    <c:v>1.2700455562996678</c:v>
                  </c:pt>
                  <c:pt idx="7">
                    <c:v>0.86438836665410024</c:v>
                  </c:pt>
                  <c:pt idx="8">
                    <c:v>0.40212834493714283</c:v>
                  </c:pt>
                  <c:pt idx="9">
                    <c:v>1.0542067198358109</c:v>
                  </c:pt>
                </c:numCache>
              </c:numRef>
            </c:minus>
            <c:spPr>
              <a:ln w="63500">
                <a:solidFill>
                  <a:srgbClr val="C00000"/>
                </a:solidFill>
              </a:ln>
            </c:spPr>
          </c:errBars>
          <c:errBars>
            <c:errDir val="x"/>
            <c:errBarType val="both"/>
            <c:errValType val="cust"/>
            <c:noEndCap val="0"/>
            <c:plus>
              <c:numRef>
                <c:f>Summary!$O$55:$O$64</c:f>
                <c:numCache>
                  <c:formatCode>General</c:formatCode>
                  <c:ptCount val="10"/>
                  <c:pt idx="0">
                    <c:v>0.55706742298011547</c:v>
                  </c:pt>
                  <c:pt idx="1">
                    <c:v>0.58953321936322456</c:v>
                  </c:pt>
                  <c:pt idx="2">
                    <c:v>0.45026783997551567</c:v>
                  </c:pt>
                  <c:pt idx="3">
                    <c:v>0.52885491619176028</c:v>
                  </c:pt>
                  <c:pt idx="4">
                    <c:v>0.58213298246002843</c:v>
                  </c:pt>
                  <c:pt idx="5">
                    <c:v>0.56909149674630866</c:v>
                  </c:pt>
                  <c:pt idx="6">
                    <c:v>0.55706742298011547</c:v>
                  </c:pt>
                  <c:pt idx="7">
                    <c:v>0.58953321936322456</c:v>
                  </c:pt>
                  <c:pt idx="8">
                    <c:v>0.52885491619176028</c:v>
                  </c:pt>
                  <c:pt idx="9">
                    <c:v>0.56909149674630866</c:v>
                  </c:pt>
                </c:numCache>
              </c:numRef>
            </c:plus>
            <c:minus>
              <c:numRef>
                <c:f>Summary!$O$55:$O$64</c:f>
                <c:numCache>
                  <c:formatCode>General</c:formatCode>
                  <c:ptCount val="10"/>
                  <c:pt idx="0">
                    <c:v>0.55706742298011547</c:v>
                  </c:pt>
                  <c:pt idx="1">
                    <c:v>0.58953321936322456</c:v>
                  </c:pt>
                  <c:pt idx="2">
                    <c:v>0.45026783997551567</c:v>
                  </c:pt>
                  <c:pt idx="3">
                    <c:v>0.52885491619176028</c:v>
                  </c:pt>
                  <c:pt idx="4">
                    <c:v>0.58213298246002843</c:v>
                  </c:pt>
                  <c:pt idx="5">
                    <c:v>0.56909149674630866</c:v>
                  </c:pt>
                  <c:pt idx="6">
                    <c:v>0.55706742298011547</c:v>
                  </c:pt>
                  <c:pt idx="7">
                    <c:v>0.58953321936322456</c:v>
                  </c:pt>
                  <c:pt idx="8">
                    <c:v>0.52885491619176028</c:v>
                  </c:pt>
                  <c:pt idx="9">
                    <c:v>0.56909149674630866</c:v>
                  </c:pt>
                </c:numCache>
              </c:numRef>
            </c:minus>
            <c:spPr>
              <a:ln w="63500">
                <a:solidFill>
                  <a:srgbClr val="C00000"/>
                </a:solidFill>
              </a:ln>
            </c:spPr>
          </c:errBars>
          <c:xVal>
            <c:numRef>
              <c:f>Summary!$M$55:$M$64</c:f>
              <c:numCache>
                <c:formatCode>General</c:formatCode>
                <c:ptCount val="10"/>
                <c:pt idx="0">
                  <c:v>18.706048106550941</c:v>
                </c:pt>
                <c:pt idx="1">
                  <c:v>6.8605210009853463</c:v>
                </c:pt>
                <c:pt idx="2">
                  <c:v>10.216100567956197</c:v>
                </c:pt>
                <c:pt idx="3">
                  <c:v>18.345556506731935</c:v>
                </c:pt>
                <c:pt idx="4">
                  <c:v>24.467644929857197</c:v>
                </c:pt>
                <c:pt idx="5">
                  <c:v>31.358473425312024</c:v>
                </c:pt>
                <c:pt idx="6">
                  <c:v>18.706048106550941</c:v>
                </c:pt>
                <c:pt idx="7">
                  <c:v>6.8605210009853463</c:v>
                </c:pt>
                <c:pt idx="8">
                  <c:v>18.345556506731935</c:v>
                </c:pt>
                <c:pt idx="9">
                  <c:v>31.358473425312024</c:v>
                </c:pt>
              </c:numCache>
            </c:numRef>
          </c:xVal>
          <c:yVal>
            <c:numRef>
              <c:f>Summary!$N$55:$N$64</c:f>
              <c:numCache>
                <c:formatCode>General</c:formatCode>
                <c:ptCount val="10"/>
                <c:pt idx="0">
                  <c:v>46.719902807377053</c:v>
                </c:pt>
                <c:pt idx="1">
                  <c:v>32.196513836506711</c:v>
                </c:pt>
                <c:pt idx="2">
                  <c:v>10.17949492304456</c:v>
                </c:pt>
                <c:pt idx="3">
                  <c:v>11.263895915716484</c:v>
                </c:pt>
                <c:pt idx="4">
                  <c:v>9.0824955137840337</c:v>
                </c:pt>
                <c:pt idx="5">
                  <c:v>30.390394688800079</c:v>
                </c:pt>
                <c:pt idx="6">
                  <c:v>46.719902807377053</c:v>
                </c:pt>
                <c:pt idx="7">
                  <c:v>32.196513836506711</c:v>
                </c:pt>
                <c:pt idx="8">
                  <c:v>11.263895915716484</c:v>
                </c:pt>
                <c:pt idx="9">
                  <c:v>30.390394688800079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6648328"/>
        <c:axId val="316645584"/>
      </c:scatterChart>
      <c:valAx>
        <c:axId val="316648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GB" sz="2400">
                    <a:latin typeface="Arial" pitchFamily="34" charset="0"/>
                    <a:cs typeface="Arial" pitchFamily="34" charset="0"/>
                  </a:defRPr>
                </a:pPr>
                <a:r>
                  <a:rPr lang="en-US" altLang="en-US" sz="2400">
                    <a:latin typeface="Arial" pitchFamily="34" charset="0"/>
                    <a:cs typeface="Arial" pitchFamily="34" charset="0"/>
                  </a:rPr>
                  <a:t>Distance from medial canthus in horizontal direction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sz="24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16645584"/>
        <c:crosses val="autoZero"/>
        <c:crossBetween val="midCat"/>
      </c:valAx>
      <c:valAx>
        <c:axId val="3166455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GB" sz="2400">
                    <a:latin typeface="Arial" pitchFamily="34" charset="0"/>
                    <a:cs typeface="Arial" pitchFamily="34" charset="0"/>
                  </a:defRPr>
                </a:pPr>
                <a:r>
                  <a:rPr lang="en-US" altLang="en-US" sz="2400">
                    <a:latin typeface="Arial" pitchFamily="34" charset="0"/>
                    <a:cs typeface="Arial" pitchFamily="34" charset="0"/>
                  </a:rPr>
                  <a:t>Distance from medial canthus in vertical direction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sz="24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16648328"/>
        <c:crosses val="autoZero"/>
        <c:crossBetween val="midCat"/>
      </c:valAx>
    </c:plotArea>
    <c:legend>
      <c:legendPos val="r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lang="en-GB" sz="24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5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5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75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75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75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7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659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차트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차트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차트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차트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차트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차트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92"/>
  <sheetViews>
    <sheetView tabSelected="1" zoomScale="80" zoomScaleNormal="80" workbookViewId="0"/>
  </sheetViews>
  <sheetFormatPr defaultColWidth="9.140625" defaultRowHeight="15"/>
  <cols>
    <col min="1" max="1" width="9.28515625" style="1" customWidth="1"/>
    <col min="2" max="13" width="5.5703125" style="1" bestFit="1" customWidth="1"/>
    <col min="14" max="14" width="1.85546875" style="1" customWidth="1"/>
    <col min="15" max="28" width="5.5703125" style="1" bestFit="1" customWidth="1"/>
    <col min="29" max="29" width="0.85546875" style="3" customWidth="1"/>
    <col min="30" max="30" width="4.42578125" style="1" bestFit="1" customWidth="1"/>
    <col min="31" max="31" width="5.5703125" style="1" bestFit="1" customWidth="1"/>
    <col min="32" max="32" width="4.42578125" style="1" bestFit="1" customWidth="1"/>
    <col min="33" max="33" width="5.5703125" style="1" bestFit="1" customWidth="1"/>
    <col min="34" max="37" width="4.42578125" style="1" bestFit="1" customWidth="1"/>
    <col min="38" max="39" width="5.5703125" style="1" bestFit="1" customWidth="1"/>
    <col min="40" max="40" width="1.7109375" style="1" customWidth="1"/>
    <col min="41" max="41" width="4.42578125" style="1" bestFit="1" customWidth="1"/>
    <col min="42" max="42" width="5.5703125" style="1" bestFit="1" customWidth="1"/>
    <col min="43" max="43" width="4.42578125" style="1" bestFit="1" customWidth="1"/>
    <col min="44" max="44" width="5.5703125" style="1" bestFit="1" customWidth="1"/>
    <col min="45" max="49" width="4.42578125" style="1" bestFit="1" customWidth="1"/>
    <col min="50" max="52" width="5.5703125" style="1" bestFit="1" customWidth="1"/>
    <col min="53" max="53" width="1.42578125" style="3" customWidth="1"/>
    <col min="54" max="54" width="7.140625" style="25" bestFit="1" customWidth="1"/>
    <col min="55" max="58" width="6" style="25" bestFit="1" customWidth="1"/>
    <col min="59" max="59" width="6.5703125" style="25" customWidth="1"/>
    <col min="60" max="63" width="6" style="25" bestFit="1" customWidth="1"/>
    <col min="64" max="64" width="1.42578125" style="25" customWidth="1"/>
    <col min="65" max="75" width="6" style="25" bestFit="1" customWidth="1"/>
    <col min="76" max="76" width="6" style="25" customWidth="1"/>
    <col min="77" max="77" width="1.42578125" style="3" customWidth="1"/>
    <col min="78" max="82" width="6" style="1" customWidth="1"/>
    <col min="83" max="83" width="1.5703125" style="1" customWidth="1"/>
    <col min="84" max="87" width="6" style="1" customWidth="1"/>
    <col min="88" max="88" width="7.140625" style="1" customWidth="1"/>
    <col min="89" max="89" width="6" style="1" customWidth="1"/>
    <col min="90" max="90" width="1.42578125" style="3" customWidth="1"/>
    <col min="91" max="95" width="6" style="1" customWidth="1"/>
    <col min="96" max="96" width="2" style="1" customWidth="1"/>
    <col min="97" max="98" width="6" style="1" customWidth="1"/>
    <col min="99" max="99" width="5.85546875" style="1" customWidth="1"/>
    <col min="100" max="100" width="7.85546875" style="1" customWidth="1"/>
    <col min="101" max="101" width="6.5703125" style="1" customWidth="1"/>
    <col min="102" max="104" width="6" style="1" customWidth="1"/>
    <col min="105" max="16384" width="9.140625" style="1"/>
  </cols>
  <sheetData>
    <row r="1" spans="1:104" ht="18.75">
      <c r="A1" s="28" t="s">
        <v>193</v>
      </c>
      <c r="B1" s="27"/>
      <c r="C1" s="27"/>
      <c r="D1" s="27"/>
      <c r="E1" s="27"/>
      <c r="F1" s="27"/>
      <c r="G1" s="27"/>
      <c r="H1" s="27"/>
    </row>
    <row r="3" spans="1:104" s="23" customFormat="1" ht="15" customHeight="1">
      <c r="B3" s="67" t="s">
        <v>3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24"/>
      <c r="AC3" s="2"/>
      <c r="AD3" s="67" t="s">
        <v>194</v>
      </c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2"/>
      <c r="BB3" s="68" t="s">
        <v>112</v>
      </c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2"/>
      <c r="BZ3" s="67" t="s">
        <v>12</v>
      </c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2"/>
      <c r="CM3" s="67" t="s">
        <v>186</v>
      </c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</row>
    <row r="4" spans="1:104" s="23" customFormat="1" ht="15" customHeight="1">
      <c r="D4" s="67" t="s">
        <v>1</v>
      </c>
      <c r="E4" s="67"/>
      <c r="F4" s="67"/>
      <c r="G4" s="67"/>
      <c r="H4" s="67"/>
      <c r="I4" s="67"/>
      <c r="J4" s="67"/>
      <c r="K4" s="67"/>
      <c r="L4" s="67"/>
      <c r="M4" s="24"/>
      <c r="Q4" s="67" t="s">
        <v>2</v>
      </c>
      <c r="R4" s="67"/>
      <c r="S4" s="67"/>
      <c r="T4" s="67"/>
      <c r="U4" s="67"/>
      <c r="V4" s="67"/>
      <c r="W4" s="67"/>
      <c r="X4" s="67"/>
      <c r="Y4" s="67"/>
      <c r="Z4" s="67"/>
      <c r="AA4" s="67"/>
      <c r="AB4" s="24"/>
      <c r="AC4" s="2"/>
      <c r="AD4" s="67" t="s">
        <v>1</v>
      </c>
      <c r="AE4" s="67"/>
      <c r="AF4" s="67"/>
      <c r="AG4" s="67"/>
      <c r="AH4" s="67"/>
      <c r="AI4" s="67"/>
      <c r="AJ4" s="67"/>
      <c r="AK4" s="67"/>
      <c r="AL4" s="67"/>
      <c r="AM4" s="24"/>
      <c r="AO4" s="67" t="s">
        <v>2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24"/>
      <c r="BA4" s="2"/>
      <c r="BB4" s="67" t="s">
        <v>1</v>
      </c>
      <c r="BC4" s="67"/>
      <c r="BD4" s="67"/>
      <c r="BE4" s="67"/>
      <c r="BF4" s="67"/>
      <c r="BG4" s="67"/>
      <c r="BH4" s="67"/>
      <c r="BI4" s="67"/>
      <c r="BJ4" s="67"/>
      <c r="BK4" s="24"/>
      <c r="BM4" s="67" t="s">
        <v>2</v>
      </c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24"/>
      <c r="BY4" s="2"/>
      <c r="BZ4" s="67" t="s">
        <v>1</v>
      </c>
      <c r="CA4" s="67"/>
      <c r="CB4" s="67"/>
      <c r="CC4" s="67"/>
      <c r="CD4" s="67"/>
      <c r="CF4" s="67" t="s">
        <v>2</v>
      </c>
      <c r="CG4" s="67"/>
      <c r="CH4" s="67"/>
      <c r="CI4" s="67"/>
      <c r="CJ4" s="67"/>
      <c r="CK4" s="67"/>
      <c r="CL4" s="2"/>
      <c r="CM4" s="67" t="s">
        <v>1</v>
      </c>
      <c r="CN4" s="67"/>
      <c r="CO4" s="67"/>
      <c r="CP4" s="67"/>
      <c r="CQ4" s="67"/>
      <c r="CS4" s="67" t="s">
        <v>2</v>
      </c>
      <c r="CT4" s="67"/>
      <c r="CU4" s="67"/>
      <c r="CV4" s="67"/>
      <c r="CW4" s="67"/>
      <c r="CX4" s="67"/>
      <c r="CY4" s="67"/>
      <c r="CZ4" s="67"/>
    </row>
    <row r="5" spans="1:104" s="23" customFormat="1" ht="15" customHeight="1">
      <c r="B5" s="67" t="s">
        <v>0</v>
      </c>
      <c r="C5" s="67"/>
      <c r="D5" s="66">
        <v>1</v>
      </c>
      <c r="E5" s="66"/>
      <c r="F5" s="66">
        <v>2</v>
      </c>
      <c r="G5" s="66"/>
      <c r="H5" s="66">
        <v>3</v>
      </c>
      <c r="I5" s="66"/>
      <c r="J5" s="66">
        <v>4</v>
      </c>
      <c r="K5" s="66"/>
      <c r="L5" s="66">
        <v>5</v>
      </c>
      <c r="M5" s="66"/>
      <c r="O5" s="67" t="s">
        <v>0</v>
      </c>
      <c r="P5" s="67"/>
      <c r="Q5" s="66">
        <v>1</v>
      </c>
      <c r="R5" s="66"/>
      <c r="S5" s="66">
        <v>2</v>
      </c>
      <c r="T5" s="66"/>
      <c r="U5" s="66">
        <v>3</v>
      </c>
      <c r="V5" s="66"/>
      <c r="W5" s="66">
        <v>4</v>
      </c>
      <c r="X5" s="66"/>
      <c r="Y5" s="66">
        <v>5</v>
      </c>
      <c r="Z5" s="66"/>
      <c r="AA5" s="66">
        <v>6</v>
      </c>
      <c r="AB5" s="66"/>
      <c r="AC5" s="2"/>
      <c r="AD5" s="66">
        <v>1</v>
      </c>
      <c r="AE5" s="66"/>
      <c r="AF5" s="66">
        <v>2</v>
      </c>
      <c r="AG5" s="66"/>
      <c r="AH5" s="66">
        <v>3</v>
      </c>
      <c r="AI5" s="66"/>
      <c r="AJ5" s="66">
        <v>4</v>
      </c>
      <c r="AK5" s="66"/>
      <c r="AL5" s="66">
        <v>5</v>
      </c>
      <c r="AM5" s="66"/>
      <c r="AO5" s="66">
        <v>1</v>
      </c>
      <c r="AP5" s="66"/>
      <c r="AQ5" s="66">
        <v>2</v>
      </c>
      <c r="AR5" s="66"/>
      <c r="AS5" s="66">
        <v>3</v>
      </c>
      <c r="AT5" s="66"/>
      <c r="AU5" s="66">
        <v>4</v>
      </c>
      <c r="AV5" s="66"/>
      <c r="AW5" s="66">
        <v>5</v>
      </c>
      <c r="AX5" s="66"/>
      <c r="AY5" s="66">
        <v>6</v>
      </c>
      <c r="AZ5" s="66"/>
      <c r="BA5" s="2"/>
      <c r="BB5" s="66">
        <v>1</v>
      </c>
      <c r="BC5" s="66"/>
      <c r="BD5" s="66">
        <v>2</v>
      </c>
      <c r="BE5" s="66"/>
      <c r="BF5" s="66">
        <v>3</v>
      </c>
      <c r="BG5" s="66"/>
      <c r="BH5" s="66">
        <v>4</v>
      </c>
      <c r="BI5" s="66"/>
      <c r="BJ5" s="66">
        <v>5</v>
      </c>
      <c r="BK5" s="66"/>
      <c r="BM5" s="66">
        <v>1</v>
      </c>
      <c r="BN5" s="66"/>
      <c r="BO5" s="66">
        <v>2</v>
      </c>
      <c r="BP5" s="66"/>
      <c r="BQ5" s="66">
        <v>3</v>
      </c>
      <c r="BR5" s="66"/>
      <c r="BS5" s="66">
        <v>4</v>
      </c>
      <c r="BT5" s="66"/>
      <c r="BU5" s="66">
        <v>5</v>
      </c>
      <c r="BV5" s="66"/>
      <c r="BW5" s="66">
        <v>6</v>
      </c>
      <c r="BX5" s="66"/>
      <c r="BY5" s="2"/>
      <c r="BZ5" s="23">
        <v>1</v>
      </c>
      <c r="CA5" s="23">
        <v>2</v>
      </c>
      <c r="CB5" s="23">
        <v>3</v>
      </c>
      <c r="CC5" s="23">
        <v>4</v>
      </c>
      <c r="CD5" s="23">
        <v>5</v>
      </c>
      <c r="CF5" s="23">
        <v>1</v>
      </c>
      <c r="CG5" s="23">
        <v>2</v>
      </c>
      <c r="CH5" s="23">
        <v>3</v>
      </c>
      <c r="CI5" s="23">
        <v>4</v>
      </c>
      <c r="CJ5" s="23">
        <v>5</v>
      </c>
      <c r="CK5" s="23">
        <v>6</v>
      </c>
      <c r="CL5" s="2"/>
      <c r="CM5" s="23">
        <v>1</v>
      </c>
      <c r="CN5" s="23">
        <v>2</v>
      </c>
      <c r="CO5" s="23">
        <v>3</v>
      </c>
      <c r="CP5" s="23">
        <v>4</v>
      </c>
      <c r="CQ5" s="23">
        <v>5</v>
      </c>
      <c r="CS5" s="23">
        <v>1</v>
      </c>
      <c r="CT5" s="23">
        <v>2</v>
      </c>
      <c r="CU5" s="23">
        <v>3</v>
      </c>
      <c r="CV5" s="23">
        <v>4</v>
      </c>
      <c r="CW5" s="23">
        <v>5</v>
      </c>
      <c r="CX5" s="23">
        <v>6</v>
      </c>
      <c r="CY5" s="23">
        <v>7</v>
      </c>
      <c r="CZ5" s="23">
        <v>8</v>
      </c>
    </row>
    <row r="6" spans="1:104" s="17" customFormat="1" ht="15.75" thickBot="1">
      <c r="B6" s="17" t="s">
        <v>7</v>
      </c>
      <c r="C6" s="17" t="s">
        <v>8</v>
      </c>
      <c r="D6" s="17" t="s">
        <v>7</v>
      </c>
      <c r="E6" s="17" t="s">
        <v>8</v>
      </c>
      <c r="F6" s="17" t="s">
        <v>7</v>
      </c>
      <c r="G6" s="17" t="s">
        <v>8</v>
      </c>
      <c r="H6" s="17" t="s">
        <v>7</v>
      </c>
      <c r="I6" s="17" t="s">
        <v>8</v>
      </c>
      <c r="J6" s="17" t="s">
        <v>7</v>
      </c>
      <c r="K6" s="17" t="s">
        <v>8</v>
      </c>
      <c r="L6" s="17" t="s">
        <v>7</v>
      </c>
      <c r="M6" s="17" t="s">
        <v>8</v>
      </c>
      <c r="O6" s="17" t="s">
        <v>7</v>
      </c>
      <c r="P6" s="17" t="s">
        <v>8</v>
      </c>
      <c r="Q6" s="17" t="s">
        <v>7</v>
      </c>
      <c r="R6" s="17" t="s">
        <v>8</v>
      </c>
      <c r="S6" s="17" t="s">
        <v>7</v>
      </c>
      <c r="T6" s="17" t="s">
        <v>8</v>
      </c>
      <c r="U6" s="17" t="s">
        <v>7</v>
      </c>
      <c r="V6" s="17" t="s">
        <v>8</v>
      </c>
      <c r="W6" s="17" t="s">
        <v>7</v>
      </c>
      <c r="X6" s="17" t="s">
        <v>8</v>
      </c>
      <c r="Y6" s="17" t="s">
        <v>7</v>
      </c>
      <c r="Z6" s="17" t="s">
        <v>8</v>
      </c>
      <c r="AA6" s="17" t="s">
        <v>7</v>
      </c>
      <c r="AB6" s="17" t="s">
        <v>8</v>
      </c>
      <c r="AC6" s="18"/>
      <c r="AD6" s="17" t="s">
        <v>7</v>
      </c>
      <c r="AE6" s="17" t="s">
        <v>8</v>
      </c>
      <c r="AF6" s="17" t="s">
        <v>7</v>
      </c>
      <c r="AG6" s="17" t="s">
        <v>8</v>
      </c>
      <c r="AH6" s="17" t="s">
        <v>7</v>
      </c>
      <c r="AI6" s="17" t="s">
        <v>8</v>
      </c>
      <c r="AJ6" s="17" t="s">
        <v>7</v>
      </c>
      <c r="AK6" s="17" t="s">
        <v>8</v>
      </c>
      <c r="AL6" s="17" t="s">
        <v>7</v>
      </c>
      <c r="AM6" s="17" t="s">
        <v>8</v>
      </c>
      <c r="AO6" s="17" t="s">
        <v>7</v>
      </c>
      <c r="AP6" s="17" t="s">
        <v>8</v>
      </c>
      <c r="AQ6" s="17" t="s">
        <v>7</v>
      </c>
      <c r="AR6" s="17" t="s">
        <v>8</v>
      </c>
      <c r="AS6" s="17" t="s">
        <v>7</v>
      </c>
      <c r="AT6" s="17" t="s">
        <v>8</v>
      </c>
      <c r="AU6" s="17" t="s">
        <v>7</v>
      </c>
      <c r="AV6" s="17" t="s">
        <v>8</v>
      </c>
      <c r="AW6" s="17" t="s">
        <v>7</v>
      </c>
      <c r="AX6" s="17" t="s">
        <v>8</v>
      </c>
      <c r="AY6" s="17" t="s">
        <v>7</v>
      </c>
      <c r="AZ6" s="17" t="s">
        <v>8</v>
      </c>
      <c r="BA6" s="18"/>
      <c r="BB6" s="17" t="s">
        <v>7</v>
      </c>
      <c r="BC6" s="17" t="s">
        <v>8</v>
      </c>
      <c r="BD6" s="17" t="s">
        <v>7</v>
      </c>
      <c r="BE6" s="17" t="s">
        <v>8</v>
      </c>
      <c r="BF6" s="17" t="s">
        <v>7</v>
      </c>
      <c r="BG6" s="17" t="s">
        <v>8</v>
      </c>
      <c r="BH6" s="17" t="s">
        <v>7</v>
      </c>
      <c r="BI6" s="17" t="s">
        <v>8</v>
      </c>
      <c r="BJ6" s="17" t="s">
        <v>7</v>
      </c>
      <c r="BK6" s="17" t="s">
        <v>8</v>
      </c>
      <c r="BM6" s="17" t="s">
        <v>7</v>
      </c>
      <c r="BN6" s="17" t="s">
        <v>8</v>
      </c>
      <c r="BO6" s="17" t="s">
        <v>7</v>
      </c>
      <c r="BP6" s="17" t="s">
        <v>8</v>
      </c>
      <c r="BQ6" s="17" t="s">
        <v>7</v>
      </c>
      <c r="BR6" s="17" t="s">
        <v>8</v>
      </c>
      <c r="BS6" s="17" t="s">
        <v>7</v>
      </c>
      <c r="BT6" s="17" t="s">
        <v>8</v>
      </c>
      <c r="BU6" s="17" t="s">
        <v>7</v>
      </c>
      <c r="BV6" s="17" t="s">
        <v>8</v>
      </c>
      <c r="BW6" s="17" t="s">
        <v>7</v>
      </c>
      <c r="BX6" s="17" t="s">
        <v>8</v>
      </c>
      <c r="BY6" s="18"/>
      <c r="CL6" s="18"/>
    </row>
    <row r="7" spans="1:104" s="7" customFormat="1">
      <c r="A7" s="6" t="s">
        <v>9</v>
      </c>
      <c r="B7" s="7">
        <v>2652</v>
      </c>
      <c r="C7" s="7">
        <v>2244</v>
      </c>
      <c r="D7" s="7">
        <v>3240</v>
      </c>
      <c r="E7" s="7">
        <v>1422</v>
      </c>
      <c r="F7" s="7">
        <v>2913</v>
      </c>
      <c r="G7" s="7">
        <v>1653</v>
      </c>
      <c r="H7" s="7">
        <v>2958</v>
      </c>
      <c r="I7" s="7">
        <v>2034</v>
      </c>
      <c r="J7" s="7">
        <v>3312</v>
      </c>
      <c r="K7" s="7">
        <v>2040</v>
      </c>
      <c r="L7" s="7">
        <v>3534</v>
      </c>
      <c r="M7" s="7">
        <v>1716</v>
      </c>
      <c r="O7" s="7">
        <v>1779</v>
      </c>
      <c r="P7" s="7">
        <v>2220</v>
      </c>
      <c r="Q7" s="7">
        <v>1317</v>
      </c>
      <c r="R7" s="7">
        <v>1326</v>
      </c>
      <c r="S7" s="7">
        <v>1716</v>
      </c>
      <c r="T7" s="7">
        <v>1626</v>
      </c>
      <c r="U7" s="7">
        <v>1530</v>
      </c>
      <c r="V7" s="7">
        <v>2001</v>
      </c>
      <c r="W7" s="7">
        <v>1263</v>
      </c>
      <c r="X7" s="7">
        <v>1950</v>
      </c>
      <c r="Y7" s="7">
        <v>1047</v>
      </c>
      <c r="Z7" s="7">
        <v>2010</v>
      </c>
      <c r="AA7" s="7">
        <v>888</v>
      </c>
      <c r="AB7" s="7">
        <v>1575</v>
      </c>
      <c r="AC7" s="3"/>
      <c r="AD7" s="7">
        <f>ABS(B7-D7)</f>
        <v>588</v>
      </c>
      <c r="AE7" s="7">
        <f>ABS(C7-E7)</f>
        <v>822</v>
      </c>
      <c r="AF7" s="7">
        <f>ABS(B7-F7)</f>
        <v>261</v>
      </c>
      <c r="AG7" s="7">
        <f>ABS(C7-G7)</f>
        <v>591</v>
      </c>
      <c r="AH7" s="7">
        <f>ABS(B7-H7)</f>
        <v>306</v>
      </c>
      <c r="AI7" s="7">
        <f>ABS(C7-I7)</f>
        <v>210</v>
      </c>
      <c r="AJ7" s="7">
        <f>ABS(B7-J7)</f>
        <v>660</v>
      </c>
      <c r="AK7" s="7">
        <f>ABS(C7-K7)</f>
        <v>204</v>
      </c>
      <c r="AL7" s="7">
        <f>ABS(B7-L7)</f>
        <v>882</v>
      </c>
      <c r="AM7" s="7">
        <f>ABS(C7-M7)</f>
        <v>528</v>
      </c>
      <c r="AO7" s="7">
        <f>ABS(O7-Q7)</f>
        <v>462</v>
      </c>
      <c r="AP7" s="7">
        <f>ABS(P7-R7)</f>
        <v>894</v>
      </c>
      <c r="AQ7" s="7">
        <f>ABS(O7-S7)</f>
        <v>63</v>
      </c>
      <c r="AR7" s="7">
        <f>ABS(P7-T7)</f>
        <v>594</v>
      </c>
      <c r="AS7" s="7">
        <f>ABS(O7-U7)</f>
        <v>249</v>
      </c>
      <c r="AT7" s="7">
        <f>ABS(P7-V7)</f>
        <v>219</v>
      </c>
      <c r="AU7" s="7">
        <f>ABS(O7-W7)</f>
        <v>516</v>
      </c>
      <c r="AV7" s="7">
        <f>ABS(P7-X7)</f>
        <v>270</v>
      </c>
      <c r="AW7" s="7">
        <f>ABS(O7-Y7)</f>
        <v>732</v>
      </c>
      <c r="AX7" s="7">
        <f>ABS(P7-Z7)</f>
        <v>210</v>
      </c>
      <c r="AY7" s="7">
        <f>ABS(O7-AA7)</f>
        <v>891</v>
      </c>
      <c r="AZ7" s="7">
        <f>ABS(P7-AB7)</f>
        <v>645</v>
      </c>
      <c r="BA7" s="3"/>
      <c r="BB7" s="8">
        <f t="shared" ref="BB7:BK7" si="0">AD7*11.7/333</f>
        <v>20.659459459459459</v>
      </c>
      <c r="BC7" s="8">
        <f t="shared" si="0"/>
        <v>28.881081081081081</v>
      </c>
      <c r="BD7" s="8">
        <f t="shared" si="0"/>
        <v>9.1702702702702705</v>
      </c>
      <c r="BE7" s="8">
        <f t="shared" si="0"/>
        <v>20.764864864864865</v>
      </c>
      <c r="BF7" s="8">
        <f t="shared" si="0"/>
        <v>10.751351351351351</v>
      </c>
      <c r="BG7" s="8">
        <f t="shared" si="0"/>
        <v>7.3783783783783781</v>
      </c>
      <c r="BH7" s="8">
        <f t="shared" si="0"/>
        <v>23.189189189189186</v>
      </c>
      <c r="BI7" s="8">
        <f t="shared" si="0"/>
        <v>7.1675675675675672</v>
      </c>
      <c r="BJ7" s="8">
        <f t="shared" si="0"/>
        <v>30.989189189189187</v>
      </c>
      <c r="BK7" s="8">
        <f t="shared" si="0"/>
        <v>18.55135135135135</v>
      </c>
      <c r="BL7" s="8"/>
      <c r="BM7" s="8">
        <f t="shared" ref="BM7:BX7" si="1">AO7*11.7/333</f>
        <v>16.232432432432432</v>
      </c>
      <c r="BN7" s="8">
        <f t="shared" si="1"/>
        <v>31.410810810810808</v>
      </c>
      <c r="BO7" s="8">
        <f t="shared" si="1"/>
        <v>2.2135135135135133</v>
      </c>
      <c r="BP7" s="8">
        <f t="shared" si="1"/>
        <v>20.870270270270268</v>
      </c>
      <c r="BQ7" s="8">
        <f t="shared" si="1"/>
        <v>8.748648648648647</v>
      </c>
      <c r="BR7" s="8">
        <f t="shared" si="1"/>
        <v>7.6945945945945935</v>
      </c>
      <c r="BS7" s="8">
        <f t="shared" si="1"/>
        <v>18.129729729729728</v>
      </c>
      <c r="BT7" s="8">
        <f t="shared" si="1"/>
        <v>9.486486486486486</v>
      </c>
      <c r="BU7" s="8">
        <f t="shared" si="1"/>
        <v>25.718918918918916</v>
      </c>
      <c r="BV7" s="8">
        <f t="shared" si="1"/>
        <v>7.3783783783783781</v>
      </c>
      <c r="BW7" s="8">
        <f t="shared" si="1"/>
        <v>31.305405405405402</v>
      </c>
      <c r="BX7" s="8">
        <f t="shared" si="1"/>
        <v>22.662162162162158</v>
      </c>
      <c r="BY7" s="3"/>
      <c r="BZ7" s="8">
        <f>SQRT(BB7^2+BC7^2)</f>
        <v>35.509577716005417</v>
      </c>
      <c r="CA7" s="8">
        <f>SQRT(BD7^2+BE7^2)</f>
        <v>22.699635893245119</v>
      </c>
      <c r="CB7" s="8">
        <f>SQRT(BF7^2+BG7^2)</f>
        <v>13.039632792940377</v>
      </c>
      <c r="CC7" s="8">
        <f>SQRT(BH7^2+BI7^2)</f>
        <v>24.271640243041983</v>
      </c>
      <c r="CD7" s="8">
        <f>SQRT(BJ7^2+BK7^2)</f>
        <v>36.117620125980693</v>
      </c>
      <c r="CE7" s="8"/>
      <c r="CF7" s="8">
        <f>SQRT(BM7^2+BN7^2)</f>
        <v>35.357190194726073</v>
      </c>
      <c r="CG7" s="8">
        <f>SQRT(BO7^2+BP7^2)</f>
        <v>20.987325299538146</v>
      </c>
      <c r="CH7" s="8">
        <f>SQRT(BQ7^2+BR7^2)</f>
        <v>11.650993054356617</v>
      </c>
      <c r="CI7" s="8">
        <f>SQRT(BS7^2+BT7^2)</f>
        <v>20.46168433759393</v>
      </c>
      <c r="CJ7" s="8">
        <f>SQRT(BU7^2+BV7^2)</f>
        <v>26.756368547552317</v>
      </c>
      <c r="CK7" s="8">
        <f>SQRT(BW7^2+BX7^2)</f>
        <v>38.647147390990192</v>
      </c>
      <c r="CL7" s="5"/>
      <c r="CM7" s="8">
        <f>SQRT((BB7-BD7)^2+(BC7-BE7)^2)</f>
        <v>14.066784774544351</v>
      </c>
      <c r="CN7" s="8">
        <f>SQRT((BD7-BF7)^2+(BE7-BG7)^2)</f>
        <v>13.479534036376696</v>
      </c>
      <c r="CO7" s="8">
        <f>SQRT((BF7-BH7)^2+(BG7-BI7)^2)</f>
        <v>12.4396242418453</v>
      </c>
      <c r="CP7" s="8">
        <f>SQRT((BH7-BJ7)^2+(BI7-BK7)^2)</f>
        <v>13.799656997039406</v>
      </c>
      <c r="CQ7" s="8">
        <f>SQRT((BB7-BJ7)^2+(BC7-BK7)^2)</f>
        <v>14.608443879432349</v>
      </c>
      <c r="CR7" s="8"/>
      <c r="CS7" s="8">
        <f>SQRT((BM7-BO7)^2+(BN7-BP7)^2)</f>
        <v>17.539472128373802</v>
      </c>
      <c r="CT7" s="8">
        <f>SQRT((BO7-BQ7)^2+(BP7-BR7)^2)</f>
        <v>14.707359407625466</v>
      </c>
      <c r="CU7" s="8">
        <f>SQRT((BQ7-BS7)^2+(BR7-BT7)^2)</f>
        <v>9.5506836824410275</v>
      </c>
      <c r="CV7" s="8">
        <f>SQRT((BS7-BU7)^2+(BT7-BV7)^2)</f>
        <v>7.8765419026865588</v>
      </c>
      <c r="CW7" s="8">
        <f>SQRT((BU7-BW7)^2+(BV7-BX7)^2)</f>
        <v>16.272764916053699</v>
      </c>
      <c r="CX7" s="8">
        <f>SQRT((BM7-BW7)^2+(BN7-BX7)^2)</f>
        <v>17.427947883255662</v>
      </c>
      <c r="CY7" s="8">
        <f>SQRT((BO7-BS7)^2+(BP7-BT7)^2)</f>
        <v>19.568251630569417</v>
      </c>
      <c r="CZ7" s="8">
        <f>SQRT((BS7-BW7)^2+(BT7-BX7)^2)</f>
        <v>18.633219233969829</v>
      </c>
    </row>
    <row r="8" spans="1:104" s="7" customFormat="1">
      <c r="A8" s="6" t="s">
        <v>10</v>
      </c>
      <c r="B8" s="7">
        <v>2751</v>
      </c>
      <c r="C8" s="7">
        <v>2274</v>
      </c>
      <c r="D8" s="7">
        <v>3300</v>
      </c>
      <c r="E8" s="7">
        <v>1485</v>
      </c>
      <c r="F8" s="7">
        <v>2967</v>
      </c>
      <c r="G8" s="7">
        <v>1731</v>
      </c>
      <c r="H8" s="7">
        <v>3051</v>
      </c>
      <c r="I8" s="7">
        <v>2268</v>
      </c>
      <c r="J8" s="7">
        <v>3375</v>
      </c>
      <c r="K8" s="7">
        <v>2274</v>
      </c>
      <c r="L8" s="7">
        <v>3600</v>
      </c>
      <c r="M8" s="7">
        <v>1758</v>
      </c>
      <c r="O8" s="7">
        <v>1944</v>
      </c>
      <c r="P8" s="7">
        <v>2301</v>
      </c>
      <c r="Q8" s="7">
        <v>1434</v>
      </c>
      <c r="R8" s="7">
        <v>1476</v>
      </c>
      <c r="S8" s="7">
        <v>1818</v>
      </c>
      <c r="T8" s="7">
        <v>1764</v>
      </c>
      <c r="U8" s="7">
        <v>1710</v>
      </c>
      <c r="V8" s="7">
        <v>2289</v>
      </c>
      <c r="W8" s="7">
        <v>1464</v>
      </c>
      <c r="X8" s="7">
        <v>2331</v>
      </c>
      <c r="Y8" s="7">
        <v>1263</v>
      </c>
      <c r="Z8" s="7">
        <v>2301</v>
      </c>
      <c r="AA8" s="7">
        <v>1077</v>
      </c>
      <c r="AB8" s="7">
        <v>1728</v>
      </c>
      <c r="AC8" s="3"/>
      <c r="AD8" s="7">
        <f t="shared" ref="AD8:AD22" si="2">ABS(B8-D8)</f>
        <v>549</v>
      </c>
      <c r="AE8" s="7">
        <f t="shared" ref="AE8:AE22" si="3">ABS(C8-E8)</f>
        <v>789</v>
      </c>
      <c r="AF8" s="7">
        <f t="shared" ref="AF8:AF22" si="4">ABS(B8-F8)</f>
        <v>216</v>
      </c>
      <c r="AG8" s="7">
        <f t="shared" ref="AG8:AG22" si="5">ABS(C8-G8)</f>
        <v>543</v>
      </c>
      <c r="AH8" s="7">
        <f t="shared" ref="AH8:AH22" si="6">ABS(B8-H8)</f>
        <v>300</v>
      </c>
      <c r="AI8" s="7">
        <f t="shared" ref="AI8:AI22" si="7">ABS(C8-I8)</f>
        <v>6</v>
      </c>
      <c r="AJ8" s="7">
        <f t="shared" ref="AJ8:AJ22" si="8">ABS(B8-J8)</f>
        <v>624</v>
      </c>
      <c r="AK8" s="7">
        <f t="shared" ref="AK8:AK22" si="9">ABS(C8-K8)</f>
        <v>0</v>
      </c>
      <c r="AL8" s="7">
        <f t="shared" ref="AL8:AL22" si="10">ABS(B8-L8)</f>
        <v>849</v>
      </c>
      <c r="AM8" s="7">
        <f t="shared" ref="AM8:AM22" si="11">ABS(C8-M8)</f>
        <v>516</v>
      </c>
      <c r="AO8" s="7">
        <f t="shared" ref="AO8:AO22" si="12">ABS(O8-Q8)</f>
        <v>510</v>
      </c>
      <c r="AP8" s="7">
        <f t="shared" ref="AP8:AP22" si="13">ABS(P8-R8)</f>
        <v>825</v>
      </c>
      <c r="AQ8" s="7">
        <f t="shared" ref="AQ8:AQ22" si="14">ABS(O8-S8)</f>
        <v>126</v>
      </c>
      <c r="AR8" s="7">
        <f t="shared" ref="AR8:AR22" si="15">ABS(P8-T8)</f>
        <v>537</v>
      </c>
      <c r="AS8" s="7">
        <f t="shared" ref="AS8:AS22" si="16">ABS(O8-U8)</f>
        <v>234</v>
      </c>
      <c r="AT8" s="7">
        <f t="shared" ref="AT8:AT22" si="17">ABS(P8-V8)</f>
        <v>12</v>
      </c>
      <c r="AU8" s="7">
        <f t="shared" ref="AU8:AU22" si="18">ABS(O8-W8)</f>
        <v>480</v>
      </c>
      <c r="AV8" s="7">
        <f t="shared" ref="AV8:AV22" si="19">ABS(P8-X8)</f>
        <v>30</v>
      </c>
      <c r="AW8" s="7">
        <f t="shared" ref="AW8:AW22" si="20">ABS(O8-Y8)</f>
        <v>681</v>
      </c>
      <c r="AX8" s="7">
        <f t="shared" ref="AX8:AX22" si="21">ABS(P8-Z8)</f>
        <v>0</v>
      </c>
      <c r="AY8" s="7">
        <f t="shared" ref="AY8:AY22" si="22">ABS(O8-AA8)</f>
        <v>867</v>
      </c>
      <c r="AZ8" s="7">
        <f t="shared" ref="AZ8:AZ22" si="23">ABS(P8-AB8)</f>
        <v>573</v>
      </c>
      <c r="BA8" s="3"/>
      <c r="BB8" s="8">
        <f t="shared" ref="BB8:BB63" si="24">AD8*11.7/333</f>
        <v>19.289189189189187</v>
      </c>
      <c r="BC8" s="8">
        <f t="shared" ref="BC8:BC63" si="25">AE8*11.7/333</f>
        <v>27.721621621621619</v>
      </c>
      <c r="BD8" s="8">
        <f t="shared" ref="BD8:BD63" si="26">AF8*11.7/333</f>
        <v>7.5891891891891889</v>
      </c>
      <c r="BE8" s="8">
        <f t="shared" ref="BE8:BE63" si="27">AG8*11.7/333</f>
        <v>19.078378378378378</v>
      </c>
      <c r="BF8" s="8">
        <f t="shared" ref="BF8:BF63" si="28">AH8*11.7/333</f>
        <v>10.54054054054054</v>
      </c>
      <c r="BG8" s="8">
        <f t="shared" ref="BG8:BG63" si="29">AI8*11.7/333</f>
        <v>0.21081081081081077</v>
      </c>
      <c r="BH8" s="8">
        <f t="shared" ref="BH8:BH63" si="30">AJ8*11.7/333</f>
        <v>21.924324324324321</v>
      </c>
      <c r="BI8" s="8">
        <f t="shared" ref="BI8:BI63" si="31">AK8*11.7/333</f>
        <v>0</v>
      </c>
      <c r="BJ8" s="8">
        <f t="shared" ref="BJ8:BJ63" si="32">AL8*11.7/333</f>
        <v>29.829729729729728</v>
      </c>
      <c r="BK8" s="8">
        <f t="shared" ref="BK8:BK63" si="33">AM8*11.7/333</f>
        <v>18.129729729729728</v>
      </c>
      <c r="BL8" s="8"/>
      <c r="BM8" s="8">
        <f t="shared" ref="BM8:BM63" si="34">AO8*11.7/333</f>
        <v>17.918918918918919</v>
      </c>
      <c r="BN8" s="8">
        <f t="shared" ref="BN8:BN63" si="35">AP8*11.7/333</f>
        <v>28.986486486486488</v>
      </c>
      <c r="BO8" s="8">
        <f t="shared" ref="BO8:BO63" si="36">AQ8*11.7/333</f>
        <v>4.4270270270270267</v>
      </c>
      <c r="BP8" s="8">
        <f t="shared" ref="BP8:BP63" si="37">AR8*11.7/333</f>
        <v>18.867567567567566</v>
      </c>
      <c r="BQ8" s="8">
        <f t="shared" ref="BQ8:BQ63" si="38">AS8*11.7/333</f>
        <v>8.2216216216216207</v>
      </c>
      <c r="BR8" s="8">
        <f t="shared" ref="BR8:BR63" si="39">AT8*11.7/333</f>
        <v>0.42162162162162153</v>
      </c>
      <c r="BS8" s="8">
        <f t="shared" ref="BS8:BS63" si="40">AU8*11.7/333</f>
        <v>16.864864864864863</v>
      </c>
      <c r="BT8" s="8">
        <f t="shared" ref="BT8:BT63" si="41">AV8*11.7/333</f>
        <v>1.0540540540540539</v>
      </c>
      <c r="BU8" s="8">
        <f t="shared" ref="BU8:BU63" si="42">AW8*11.7/333</f>
        <v>23.927027027027027</v>
      </c>
      <c r="BV8" s="8">
        <f t="shared" ref="BV8:BV63" si="43">AX8*11.7/333</f>
        <v>0</v>
      </c>
      <c r="BW8" s="8">
        <f t="shared" ref="BW8:BW63" si="44">AY8*11.7/333</f>
        <v>30.462162162162162</v>
      </c>
      <c r="BX8" s="8">
        <f t="shared" ref="BX8:BX63" si="45">AZ8*11.7/333</f>
        <v>20.132432432432431</v>
      </c>
      <c r="BY8" s="3"/>
      <c r="BZ8" s="8">
        <f t="shared" ref="BZ8:BZ64" si="46">SQRT(BB8^2+BC8^2)</f>
        <v>33.772194552748452</v>
      </c>
      <c r="CA8" s="8">
        <f t="shared" ref="CA8:CA64" si="47">SQRT(BD8^2+BE8^2)</f>
        <v>20.532421048134623</v>
      </c>
      <c r="CB8" s="8">
        <f t="shared" ref="CB8:CB64" si="48">SQRT(BF8^2+BG8^2)</f>
        <v>10.54264843787999</v>
      </c>
      <c r="CC8" s="8">
        <f t="shared" ref="CC8:CC64" si="49">SQRT(BH8^2+BI8^2)</f>
        <v>21.924324324324321</v>
      </c>
      <c r="CD8" s="8">
        <f t="shared" ref="CD8:CD64" si="50">SQRT(BJ8^2+BK8^2)</f>
        <v>34.907017572714054</v>
      </c>
      <c r="CE8" s="8"/>
      <c r="CF8" s="8">
        <f t="shared" ref="CF8:CF64" si="51">SQRT(BM8^2+BN8^2)</f>
        <v>34.077911527176283</v>
      </c>
      <c r="CG8" s="8">
        <f t="shared" ref="CG8:CG64" si="52">SQRT(BO8^2+BP8^2)</f>
        <v>19.379981274881441</v>
      </c>
      <c r="CH8" s="8">
        <f t="shared" ref="CH8:CH64" si="53">SQRT(BQ8^2+BR8^2)</f>
        <v>8.2324253340637696</v>
      </c>
      <c r="CI8" s="8">
        <f t="shared" ref="CI8:CI64" si="54">SQRT(BS8^2+BT8^2)</f>
        <v>16.897771949550659</v>
      </c>
      <c r="CJ8" s="8">
        <f t="shared" ref="CJ8:CJ64" si="55">SQRT(BU8^2+BV8^2)</f>
        <v>23.927027027027027</v>
      </c>
      <c r="CK8" s="8">
        <f t="shared" ref="CK8:CK64" si="56">SQRT(BW8^2+BX8^2)</f>
        <v>36.513807788839571</v>
      </c>
      <c r="CL8" s="5"/>
      <c r="CM8" s="8">
        <f t="shared" ref="CM8:CM64" si="57">SQRT((BB8-BD8)^2+(BC8-BE8)^2)</f>
        <v>14.54632784457541</v>
      </c>
      <c r="CN8" s="8">
        <f t="shared" ref="CN8:CN64" si="58">SQRT((BD8-BF8)^2+(BE8-BG8)^2)</f>
        <v>19.097004495884978</v>
      </c>
      <c r="CO8" s="8">
        <f t="shared" ref="CO8:CO64" si="59">SQRT((BF8-BH8)^2+(BG8-BI8)^2)</f>
        <v>11.385735568416003</v>
      </c>
      <c r="CP8" s="8">
        <f t="shared" ref="CP8:CP64" si="60">SQRT((BH8-BJ8)^2+(BI8-BK8)^2)</f>
        <v>19.778334982926623</v>
      </c>
      <c r="CQ8" s="8">
        <f t="shared" ref="CQ8:CQ64" si="61">SQRT((BB8-BJ8)^2+(BC8-BK8)^2)</f>
        <v>14.251574823594762</v>
      </c>
      <c r="CR8" s="8"/>
      <c r="CS8" s="8">
        <f t="shared" ref="CS8:CS64" si="62">SQRT((BM8-BO8)^2+(BN8-BP8)^2)</f>
        <v>16.864864864864867</v>
      </c>
      <c r="CT8" s="8">
        <f t="shared" ref="CT8:CT64" si="63">SQRT((BO8-BQ8)^2+(BP8-BR8)^2)</f>
        <v>18.832203003846526</v>
      </c>
      <c r="CU8" s="8">
        <f t="shared" ref="CU8:CU64" si="64">SQRT((BQ8-BS8)^2+(BR8-BT8)^2)</f>
        <v>8.6663501281371254</v>
      </c>
      <c r="CV8" s="8">
        <f t="shared" ref="CV8:CV64" si="65">SQRT((BS8-BU8)^2+(BT8-BV8)^2)</f>
        <v>7.1403896499800874</v>
      </c>
      <c r="CW8" s="8">
        <f t="shared" ref="CW8:CW64" si="66">SQRT((BU8-BW8)^2+(BV8-BX8)^2)</f>
        <v>21.166549716024456</v>
      </c>
      <c r="CX8" s="8">
        <f t="shared" ref="CX8:CX64" si="67">SQRT((BM8-BW8)^2+(BN8-BX8)^2)</f>
        <v>15.353410834445823</v>
      </c>
      <c r="CY8" s="8">
        <f t="shared" ref="CY8:CY64" si="68">SQRT((BO8-BS8)^2+(BP8-BT8)^2)</f>
        <v>21.726045976580256</v>
      </c>
      <c r="CZ8" s="8">
        <f t="shared" ref="CZ8:CZ64" si="69">SQRT((BS8-BW8)^2+(BT8-BX8)^2)</f>
        <v>23.427996400453541</v>
      </c>
    </row>
    <row r="9" spans="1:104" s="13" customFormat="1" ht="15.75" thickBot="1">
      <c r="A9" s="12" t="s">
        <v>11</v>
      </c>
      <c r="B9" s="13">
        <v>2982</v>
      </c>
      <c r="C9" s="13">
        <v>2283</v>
      </c>
      <c r="D9" s="13">
        <v>3615</v>
      </c>
      <c r="E9" s="13">
        <v>1395</v>
      </c>
      <c r="F9" s="13">
        <v>3282</v>
      </c>
      <c r="G9" s="13">
        <v>1611</v>
      </c>
      <c r="H9" s="13">
        <v>3321</v>
      </c>
      <c r="I9" s="13">
        <v>2019</v>
      </c>
      <c r="J9" s="13">
        <v>3675</v>
      </c>
      <c r="K9" s="13">
        <v>2016</v>
      </c>
      <c r="L9" s="13">
        <v>3930</v>
      </c>
      <c r="M9" s="13">
        <v>1683</v>
      </c>
      <c r="O9" s="13">
        <v>2067</v>
      </c>
      <c r="P9" s="13">
        <v>2262</v>
      </c>
      <c r="Q9" s="13">
        <v>1569</v>
      </c>
      <c r="R9" s="13">
        <v>1233</v>
      </c>
      <c r="S9" s="13">
        <v>1980</v>
      </c>
      <c r="T9" s="13">
        <v>1563</v>
      </c>
      <c r="U9" s="13">
        <v>1818</v>
      </c>
      <c r="V9" s="13">
        <v>1983</v>
      </c>
      <c r="W9" s="13">
        <v>1545</v>
      </c>
      <c r="X9" s="13">
        <v>1896</v>
      </c>
      <c r="Y9" s="13">
        <v>1326</v>
      </c>
      <c r="Z9" s="13">
        <v>1977</v>
      </c>
      <c r="AA9" s="13">
        <v>1143</v>
      </c>
      <c r="AB9" s="13">
        <v>1539</v>
      </c>
      <c r="AC9" s="14"/>
      <c r="AD9" s="13">
        <f t="shared" si="2"/>
        <v>633</v>
      </c>
      <c r="AE9" s="13">
        <f t="shared" si="3"/>
        <v>888</v>
      </c>
      <c r="AF9" s="13">
        <f t="shared" si="4"/>
        <v>300</v>
      </c>
      <c r="AG9" s="13">
        <f t="shared" si="5"/>
        <v>672</v>
      </c>
      <c r="AH9" s="13">
        <f t="shared" si="6"/>
        <v>339</v>
      </c>
      <c r="AI9" s="13">
        <f t="shared" si="7"/>
        <v>264</v>
      </c>
      <c r="AJ9" s="13">
        <f t="shared" si="8"/>
        <v>693</v>
      </c>
      <c r="AK9" s="13">
        <f t="shared" si="9"/>
        <v>267</v>
      </c>
      <c r="AL9" s="13">
        <f t="shared" si="10"/>
        <v>948</v>
      </c>
      <c r="AM9" s="13">
        <f t="shared" si="11"/>
        <v>600</v>
      </c>
      <c r="AO9" s="13">
        <f t="shared" si="12"/>
        <v>498</v>
      </c>
      <c r="AP9" s="13">
        <f t="shared" si="13"/>
        <v>1029</v>
      </c>
      <c r="AQ9" s="13">
        <f t="shared" si="14"/>
        <v>87</v>
      </c>
      <c r="AR9" s="13">
        <f t="shared" si="15"/>
        <v>699</v>
      </c>
      <c r="AS9" s="13">
        <f t="shared" si="16"/>
        <v>249</v>
      </c>
      <c r="AT9" s="13">
        <f t="shared" si="17"/>
        <v>279</v>
      </c>
      <c r="AU9" s="13">
        <f t="shared" si="18"/>
        <v>522</v>
      </c>
      <c r="AV9" s="13">
        <f t="shared" si="19"/>
        <v>366</v>
      </c>
      <c r="AW9" s="13">
        <f t="shared" si="20"/>
        <v>741</v>
      </c>
      <c r="AX9" s="13">
        <f t="shared" si="21"/>
        <v>285</v>
      </c>
      <c r="AY9" s="13">
        <f t="shared" si="22"/>
        <v>924</v>
      </c>
      <c r="AZ9" s="13">
        <f t="shared" si="23"/>
        <v>723</v>
      </c>
      <c r="BA9" s="14"/>
      <c r="BB9" s="15">
        <f t="shared" si="24"/>
        <v>22.24054054054054</v>
      </c>
      <c r="BC9" s="15">
        <f t="shared" si="25"/>
        <v>31.199999999999996</v>
      </c>
      <c r="BD9" s="15">
        <f t="shared" si="26"/>
        <v>10.54054054054054</v>
      </c>
      <c r="BE9" s="15">
        <f t="shared" si="27"/>
        <v>23.610810810810811</v>
      </c>
      <c r="BF9" s="15">
        <f t="shared" si="28"/>
        <v>11.91081081081081</v>
      </c>
      <c r="BG9" s="15">
        <f t="shared" si="29"/>
        <v>9.2756756756756751</v>
      </c>
      <c r="BH9" s="15">
        <f t="shared" si="30"/>
        <v>24.348648648648648</v>
      </c>
      <c r="BI9" s="15">
        <f t="shared" si="31"/>
        <v>9.3810810810810796</v>
      </c>
      <c r="BJ9" s="15">
        <f t="shared" si="32"/>
        <v>33.308108108108101</v>
      </c>
      <c r="BK9" s="15">
        <f t="shared" si="33"/>
        <v>21.081081081081081</v>
      </c>
      <c r="BL9" s="15"/>
      <c r="BM9" s="15">
        <f t="shared" si="34"/>
        <v>17.497297297297294</v>
      </c>
      <c r="BN9" s="15">
        <f t="shared" si="35"/>
        <v>36.15405405405405</v>
      </c>
      <c r="BO9" s="15">
        <f t="shared" si="36"/>
        <v>3.0567567567567568</v>
      </c>
      <c r="BP9" s="15">
        <f t="shared" si="37"/>
        <v>24.559459459459458</v>
      </c>
      <c r="BQ9" s="15">
        <f t="shared" si="38"/>
        <v>8.748648648648647</v>
      </c>
      <c r="BR9" s="15">
        <f t="shared" si="39"/>
        <v>9.8027027027027014</v>
      </c>
      <c r="BS9" s="15">
        <f t="shared" si="40"/>
        <v>18.340540540540541</v>
      </c>
      <c r="BT9" s="15">
        <f t="shared" si="41"/>
        <v>12.859459459459458</v>
      </c>
      <c r="BU9" s="15">
        <f t="shared" si="42"/>
        <v>26.035135135135132</v>
      </c>
      <c r="BV9" s="15">
        <f t="shared" si="43"/>
        <v>10.013513513513514</v>
      </c>
      <c r="BW9" s="15">
        <f t="shared" si="44"/>
        <v>32.464864864864865</v>
      </c>
      <c r="BX9" s="15">
        <f t="shared" si="45"/>
        <v>25.402702702702705</v>
      </c>
      <c r="BY9" s="14"/>
      <c r="BZ9" s="15">
        <f t="shared" si="46"/>
        <v>38.315553545987392</v>
      </c>
      <c r="CA9" s="15">
        <f t="shared" si="47"/>
        <v>25.856785995762881</v>
      </c>
      <c r="CB9" s="15">
        <f t="shared" si="48"/>
        <v>15.09654176993026</v>
      </c>
      <c r="CC9" s="15">
        <f t="shared" si="49"/>
        <v>26.093320472204319</v>
      </c>
      <c r="CD9" s="15">
        <f t="shared" si="50"/>
        <v>39.41880319452293</v>
      </c>
      <c r="CE9" s="15"/>
      <c r="CF9" s="15">
        <f t="shared" si="51"/>
        <v>40.165545399676439</v>
      </c>
      <c r="CG9" s="15">
        <f t="shared" si="52"/>
        <v>24.748955751926395</v>
      </c>
      <c r="CH9" s="15">
        <f t="shared" si="53"/>
        <v>13.138943391881885</v>
      </c>
      <c r="CI9" s="15">
        <f t="shared" si="54"/>
        <v>22.399578677035255</v>
      </c>
      <c r="CJ9" s="15">
        <f t="shared" si="55"/>
        <v>27.894420847009275</v>
      </c>
      <c r="CK9" s="15">
        <f t="shared" si="56"/>
        <v>41.222139140222168</v>
      </c>
      <c r="CL9" s="16"/>
      <c r="CM9" s="15">
        <f t="shared" si="57"/>
        <v>13.945816309894017</v>
      </c>
      <c r="CN9" s="15">
        <f t="shared" si="58"/>
        <v>14.400477073908782</v>
      </c>
      <c r="CO9" s="15">
        <f t="shared" si="59"/>
        <v>12.438284462892755</v>
      </c>
      <c r="CP9" s="15">
        <f t="shared" si="60"/>
        <v>14.736414550551212</v>
      </c>
      <c r="CQ9" s="15">
        <f t="shared" si="61"/>
        <v>14.996118562825798</v>
      </c>
      <c r="CR9" s="15"/>
      <c r="CS9" s="15">
        <f t="shared" si="62"/>
        <v>18.519282786220337</v>
      </c>
      <c r="CT9" s="15">
        <f t="shared" si="63"/>
        <v>15.816431433388216</v>
      </c>
      <c r="CU9" s="15">
        <f t="shared" si="64"/>
        <v>10.067181926225409</v>
      </c>
      <c r="CV9" s="15">
        <f t="shared" si="65"/>
        <v>8.2040352450736371</v>
      </c>
      <c r="CW9" s="15">
        <f t="shared" si="66"/>
        <v>16.67838626180686</v>
      </c>
      <c r="CX9" s="15">
        <f t="shared" si="67"/>
        <v>18.428771927882362</v>
      </c>
      <c r="CY9" s="15">
        <f t="shared" si="68"/>
        <v>19.247962145366252</v>
      </c>
      <c r="CZ9" s="15">
        <f t="shared" si="69"/>
        <v>18.889930880706448</v>
      </c>
    </row>
    <row r="10" spans="1:104" s="7" customFormat="1">
      <c r="A10" s="6" t="s">
        <v>13</v>
      </c>
      <c r="B10" s="7">
        <v>2604</v>
      </c>
      <c r="C10" s="7">
        <v>2313</v>
      </c>
      <c r="D10" s="7">
        <v>3159</v>
      </c>
      <c r="E10" s="7">
        <v>1215</v>
      </c>
      <c r="F10" s="7">
        <v>2763</v>
      </c>
      <c r="G10" s="7">
        <v>1524</v>
      </c>
      <c r="H10" s="7">
        <v>2964</v>
      </c>
      <c r="I10" s="7">
        <v>2031</v>
      </c>
      <c r="J10" s="7">
        <v>3291</v>
      </c>
      <c r="K10" s="7">
        <v>2073</v>
      </c>
      <c r="L10" s="7">
        <v>3531</v>
      </c>
      <c r="M10" s="7">
        <v>1530</v>
      </c>
      <c r="O10" s="7">
        <v>1794</v>
      </c>
      <c r="P10" s="7">
        <v>2307</v>
      </c>
      <c r="Q10" s="7">
        <v>1149</v>
      </c>
      <c r="R10" s="7">
        <v>1287</v>
      </c>
      <c r="S10" s="7">
        <v>1506</v>
      </c>
      <c r="T10" s="7">
        <v>1566</v>
      </c>
      <c r="U10" s="7">
        <v>1479</v>
      </c>
      <c r="V10" s="7">
        <v>2082</v>
      </c>
      <c r="W10" s="7">
        <v>1236</v>
      </c>
      <c r="X10" s="7">
        <v>2097</v>
      </c>
      <c r="Y10" s="7">
        <v>1050</v>
      </c>
      <c r="Z10" s="7">
        <v>2154</v>
      </c>
      <c r="AA10" s="7">
        <v>801</v>
      </c>
      <c r="AB10" s="7">
        <v>1620</v>
      </c>
      <c r="AC10" s="3"/>
      <c r="AD10" s="7">
        <f t="shared" si="2"/>
        <v>555</v>
      </c>
      <c r="AE10" s="7">
        <f t="shared" si="3"/>
        <v>1098</v>
      </c>
      <c r="AF10" s="7">
        <f t="shared" si="4"/>
        <v>159</v>
      </c>
      <c r="AG10" s="7">
        <f t="shared" si="5"/>
        <v>789</v>
      </c>
      <c r="AH10" s="7">
        <f t="shared" si="6"/>
        <v>360</v>
      </c>
      <c r="AI10" s="7">
        <f t="shared" si="7"/>
        <v>282</v>
      </c>
      <c r="AJ10" s="7">
        <f t="shared" si="8"/>
        <v>687</v>
      </c>
      <c r="AK10" s="7">
        <f t="shared" si="9"/>
        <v>240</v>
      </c>
      <c r="AL10" s="7">
        <f t="shared" si="10"/>
        <v>927</v>
      </c>
      <c r="AM10" s="7">
        <f t="shared" si="11"/>
        <v>783</v>
      </c>
      <c r="AO10" s="7">
        <f t="shared" si="12"/>
        <v>645</v>
      </c>
      <c r="AP10" s="7">
        <f t="shared" si="13"/>
        <v>1020</v>
      </c>
      <c r="AQ10" s="7">
        <f t="shared" si="14"/>
        <v>288</v>
      </c>
      <c r="AR10" s="7">
        <f t="shared" si="15"/>
        <v>741</v>
      </c>
      <c r="AS10" s="7">
        <f t="shared" si="16"/>
        <v>315</v>
      </c>
      <c r="AT10" s="7">
        <f t="shared" si="17"/>
        <v>225</v>
      </c>
      <c r="AU10" s="7">
        <f t="shared" si="18"/>
        <v>558</v>
      </c>
      <c r="AV10" s="7">
        <f t="shared" si="19"/>
        <v>210</v>
      </c>
      <c r="AW10" s="7">
        <f t="shared" si="20"/>
        <v>744</v>
      </c>
      <c r="AX10" s="7">
        <f t="shared" si="21"/>
        <v>153</v>
      </c>
      <c r="AY10" s="7">
        <f t="shared" si="22"/>
        <v>993</v>
      </c>
      <c r="AZ10" s="7">
        <f t="shared" si="23"/>
        <v>687</v>
      </c>
      <c r="BA10" s="3"/>
      <c r="BB10" s="8">
        <f t="shared" ref="BB10:BK10" si="70">AD10*11.7/339</f>
        <v>19.154867256637168</v>
      </c>
      <c r="BC10" s="8">
        <f t="shared" si="70"/>
        <v>37.895575221238936</v>
      </c>
      <c r="BD10" s="8">
        <f t="shared" si="70"/>
        <v>5.4876106194690264</v>
      </c>
      <c r="BE10" s="8">
        <f t="shared" si="70"/>
        <v>27.230973451327433</v>
      </c>
      <c r="BF10" s="8">
        <f t="shared" si="70"/>
        <v>12.424778761061948</v>
      </c>
      <c r="BG10" s="8">
        <f t="shared" si="70"/>
        <v>9.732743362831858</v>
      </c>
      <c r="BH10" s="8">
        <f t="shared" si="70"/>
        <v>23.710619469026547</v>
      </c>
      <c r="BI10" s="8">
        <f t="shared" si="70"/>
        <v>8.283185840707965</v>
      </c>
      <c r="BJ10" s="8">
        <f t="shared" si="70"/>
        <v>31.993805309734512</v>
      </c>
      <c r="BK10" s="8">
        <f t="shared" si="70"/>
        <v>27.023893805309729</v>
      </c>
      <c r="BL10" s="8"/>
      <c r="BM10" s="8">
        <f t="shared" ref="BM10:BX10" si="71">AO10*11.7/339</f>
        <v>22.261061946902654</v>
      </c>
      <c r="BN10" s="8">
        <f t="shared" si="71"/>
        <v>35.203539823008846</v>
      </c>
      <c r="BO10" s="8">
        <f t="shared" si="71"/>
        <v>9.9398230088495581</v>
      </c>
      <c r="BP10" s="8">
        <f t="shared" si="71"/>
        <v>25.574336283185836</v>
      </c>
      <c r="BQ10" s="8">
        <f t="shared" si="71"/>
        <v>10.871681415929203</v>
      </c>
      <c r="BR10" s="8">
        <f t="shared" si="71"/>
        <v>7.7654867256637168</v>
      </c>
      <c r="BS10" s="8">
        <f t="shared" si="71"/>
        <v>19.258407079646016</v>
      </c>
      <c r="BT10" s="8">
        <f t="shared" si="71"/>
        <v>7.2477876106194694</v>
      </c>
      <c r="BU10" s="8">
        <f t="shared" si="71"/>
        <v>25.677876106194688</v>
      </c>
      <c r="BV10" s="8">
        <f t="shared" si="71"/>
        <v>5.2805309734513273</v>
      </c>
      <c r="BW10" s="8">
        <f t="shared" si="71"/>
        <v>34.271681415929201</v>
      </c>
      <c r="BX10" s="8">
        <f t="shared" si="71"/>
        <v>23.710619469026547</v>
      </c>
      <c r="BY10" s="3"/>
      <c r="BZ10" s="8">
        <f t="shared" si="46"/>
        <v>42.461553916077648</v>
      </c>
      <c r="CA10" s="8">
        <f t="shared" si="47"/>
        <v>27.778405019327668</v>
      </c>
      <c r="CB10" s="8">
        <f t="shared" si="48"/>
        <v>15.782947146464238</v>
      </c>
      <c r="CC10" s="8">
        <f t="shared" si="49"/>
        <v>25.115824558964526</v>
      </c>
      <c r="CD10" s="8">
        <f t="shared" si="50"/>
        <v>41.879522616642298</v>
      </c>
      <c r="CE10" s="8"/>
      <c r="CF10" s="8">
        <f t="shared" si="51"/>
        <v>41.651459699199101</v>
      </c>
      <c r="CG10" s="8">
        <f t="shared" si="52"/>
        <v>27.438053097345129</v>
      </c>
      <c r="CH10" s="8">
        <f t="shared" si="53"/>
        <v>13.36024853421222</v>
      </c>
      <c r="CI10" s="8">
        <f t="shared" si="54"/>
        <v>20.577090865669248</v>
      </c>
      <c r="CJ10" s="8">
        <f t="shared" si="55"/>
        <v>26.215211780313027</v>
      </c>
      <c r="CK10" s="8">
        <f t="shared" si="56"/>
        <v>41.674232118659695</v>
      </c>
      <c r="CL10" s="5"/>
      <c r="CM10" s="8">
        <f t="shared" si="57"/>
        <v>17.335732891834027</v>
      </c>
      <c r="CN10" s="8">
        <f t="shared" si="58"/>
        <v>18.823186713589802</v>
      </c>
      <c r="CO10" s="8">
        <f t="shared" si="59"/>
        <v>11.378550764288782</v>
      </c>
      <c r="CP10" s="8">
        <f t="shared" si="60"/>
        <v>20.489638910585832</v>
      </c>
      <c r="CQ10" s="8">
        <f t="shared" si="61"/>
        <v>16.823548589424629</v>
      </c>
      <c r="CR10" s="8"/>
      <c r="CS10" s="8">
        <f t="shared" si="62"/>
        <v>15.637598593771864</v>
      </c>
      <c r="CT10" s="8">
        <f t="shared" si="63"/>
        <v>17.833212908875979</v>
      </c>
      <c r="CU10" s="8">
        <f t="shared" si="64"/>
        <v>8.4026888394229982</v>
      </c>
      <c r="CV10" s="8">
        <f t="shared" si="65"/>
        <v>6.7141403961564476</v>
      </c>
      <c r="CW10" s="8">
        <f t="shared" si="66"/>
        <v>20.335231782705481</v>
      </c>
      <c r="CX10" s="8">
        <f t="shared" si="67"/>
        <v>16.623543493874589</v>
      </c>
      <c r="CY10" s="8">
        <f t="shared" si="68"/>
        <v>20.559630233358906</v>
      </c>
      <c r="CZ10" s="8">
        <f t="shared" si="69"/>
        <v>22.280557423338458</v>
      </c>
    </row>
    <row r="11" spans="1:104" s="7" customFormat="1">
      <c r="A11" s="6" t="s">
        <v>14</v>
      </c>
      <c r="B11" s="7">
        <v>2844</v>
      </c>
      <c r="C11" s="7">
        <v>2457</v>
      </c>
      <c r="D11" s="7">
        <v>3429</v>
      </c>
      <c r="E11" s="7">
        <v>1371</v>
      </c>
      <c r="F11" s="7">
        <v>3033</v>
      </c>
      <c r="G11" s="7">
        <v>1677</v>
      </c>
      <c r="H11" s="7">
        <v>3117</v>
      </c>
      <c r="I11" s="7">
        <v>2403</v>
      </c>
      <c r="J11" s="7">
        <v>3438</v>
      </c>
      <c r="K11" s="7">
        <v>2400</v>
      </c>
      <c r="L11" s="7">
        <v>3777</v>
      </c>
      <c r="M11" s="7">
        <v>1689</v>
      </c>
      <c r="O11" s="7">
        <v>1971</v>
      </c>
      <c r="P11" s="7">
        <v>2463</v>
      </c>
      <c r="Q11" s="7">
        <v>1356</v>
      </c>
      <c r="R11" s="7">
        <v>1368</v>
      </c>
      <c r="S11" s="7">
        <v>1728</v>
      </c>
      <c r="T11" s="7">
        <v>1683</v>
      </c>
      <c r="U11" s="7">
        <v>1761</v>
      </c>
      <c r="V11" s="7">
        <v>2403</v>
      </c>
      <c r="W11" s="7">
        <v>1548</v>
      </c>
      <c r="X11" s="7">
        <v>2433</v>
      </c>
      <c r="Y11" s="7">
        <v>1338</v>
      </c>
      <c r="Z11" s="7">
        <v>2433</v>
      </c>
      <c r="AA11" s="7">
        <v>987</v>
      </c>
      <c r="AB11" s="7">
        <v>1695</v>
      </c>
      <c r="AC11" s="3"/>
      <c r="AD11" s="7">
        <f t="shared" si="2"/>
        <v>585</v>
      </c>
      <c r="AE11" s="7">
        <f t="shared" si="3"/>
        <v>1086</v>
      </c>
      <c r="AF11" s="7">
        <f t="shared" si="4"/>
        <v>189</v>
      </c>
      <c r="AG11" s="7">
        <f t="shared" si="5"/>
        <v>780</v>
      </c>
      <c r="AH11" s="7">
        <f t="shared" si="6"/>
        <v>273</v>
      </c>
      <c r="AI11" s="7">
        <f t="shared" si="7"/>
        <v>54</v>
      </c>
      <c r="AJ11" s="7">
        <f t="shared" si="8"/>
        <v>594</v>
      </c>
      <c r="AK11" s="7">
        <f t="shared" si="9"/>
        <v>57</v>
      </c>
      <c r="AL11" s="7">
        <f t="shared" si="10"/>
        <v>933</v>
      </c>
      <c r="AM11" s="7">
        <f t="shared" si="11"/>
        <v>768</v>
      </c>
      <c r="AO11" s="7">
        <f t="shared" si="12"/>
        <v>615</v>
      </c>
      <c r="AP11" s="7">
        <f t="shared" si="13"/>
        <v>1095</v>
      </c>
      <c r="AQ11" s="7">
        <f t="shared" si="14"/>
        <v>243</v>
      </c>
      <c r="AR11" s="7">
        <f t="shared" si="15"/>
        <v>780</v>
      </c>
      <c r="AS11" s="7">
        <f t="shared" si="16"/>
        <v>210</v>
      </c>
      <c r="AT11" s="7">
        <f t="shared" si="17"/>
        <v>60</v>
      </c>
      <c r="AU11" s="7">
        <f t="shared" si="18"/>
        <v>423</v>
      </c>
      <c r="AV11" s="7">
        <f t="shared" si="19"/>
        <v>30</v>
      </c>
      <c r="AW11" s="7">
        <f t="shared" si="20"/>
        <v>633</v>
      </c>
      <c r="AX11" s="7">
        <f t="shared" si="21"/>
        <v>30</v>
      </c>
      <c r="AY11" s="7">
        <f t="shared" si="22"/>
        <v>984</v>
      </c>
      <c r="AZ11" s="7">
        <f t="shared" si="23"/>
        <v>768</v>
      </c>
      <c r="BA11" s="3"/>
      <c r="BB11" s="8">
        <f t="shared" ref="BB11:BB12" si="72">AD11*11.7/339</f>
        <v>20.190265486725664</v>
      </c>
      <c r="BC11" s="8">
        <f t="shared" ref="BC11:BC12" si="73">AE11*11.7/339</f>
        <v>37.481415929203536</v>
      </c>
      <c r="BD11" s="8">
        <f t="shared" ref="BD11:BD12" si="74">AF11*11.7/339</f>
        <v>6.5230088495575211</v>
      </c>
      <c r="BE11" s="8">
        <f t="shared" ref="BE11:BE12" si="75">AG11*11.7/339</f>
        <v>26.920353982300885</v>
      </c>
      <c r="BF11" s="8">
        <f t="shared" ref="BF11:BF12" si="76">AH11*11.7/339</f>
        <v>9.4221238938053098</v>
      </c>
      <c r="BG11" s="8">
        <f t="shared" ref="BG11:BG12" si="77">AI11*11.7/339</f>
        <v>1.8637168141592919</v>
      </c>
      <c r="BH11" s="8">
        <f t="shared" ref="BH11:BH12" si="78">AJ11*11.7/339</f>
        <v>20.500884955752209</v>
      </c>
      <c r="BI11" s="8">
        <f t="shared" ref="BI11:BI12" si="79">AK11*11.7/339</f>
        <v>1.9672566371681415</v>
      </c>
      <c r="BJ11" s="8">
        <f t="shared" ref="BJ11:BJ12" si="80">AL11*11.7/339</f>
        <v>32.200884955752208</v>
      </c>
      <c r="BK11" s="8">
        <f t="shared" ref="BK11:BK12" si="81">AM11*11.7/339</f>
        <v>26.506194690265481</v>
      </c>
      <c r="BL11" s="8"/>
      <c r="BM11" s="8">
        <f t="shared" ref="BM11:BM12" si="82">AO11*11.7/339</f>
        <v>21.225663716814161</v>
      </c>
      <c r="BN11" s="8">
        <f t="shared" ref="BN11:BN12" si="83">AP11*11.7/339</f>
        <v>37.792035398230091</v>
      </c>
      <c r="BO11" s="8">
        <f t="shared" ref="BO11:BO12" si="84">AQ11*11.7/339</f>
        <v>8.3867256637168133</v>
      </c>
      <c r="BP11" s="8">
        <f t="shared" ref="BP11:BP12" si="85">AR11*11.7/339</f>
        <v>26.920353982300885</v>
      </c>
      <c r="BQ11" s="8">
        <f t="shared" ref="BQ11:BQ12" si="86">AS11*11.7/339</f>
        <v>7.2477876106194694</v>
      </c>
      <c r="BR11" s="8">
        <f t="shared" ref="BR11:BR12" si="87">AT11*11.7/339</f>
        <v>2.0707964601769913</v>
      </c>
      <c r="BS11" s="8">
        <f t="shared" ref="BS11:BS12" si="88">AU11*11.7/339</f>
        <v>14.599115044247785</v>
      </c>
      <c r="BT11" s="8">
        <f t="shared" ref="BT11:BT12" si="89">AV11*11.7/339</f>
        <v>1.0353982300884956</v>
      </c>
      <c r="BU11" s="8">
        <f t="shared" ref="BU11:BU12" si="90">AW11*11.7/339</f>
        <v>21.846902654867254</v>
      </c>
      <c r="BV11" s="8">
        <f t="shared" ref="BV11:BV12" si="91">AX11*11.7/339</f>
        <v>1.0353982300884956</v>
      </c>
      <c r="BW11" s="8">
        <f t="shared" ref="BW11:BW12" si="92">AY11*11.7/339</f>
        <v>33.961061946902653</v>
      </c>
      <c r="BX11" s="8">
        <f t="shared" ref="BX11:BX12" si="93">AZ11*11.7/339</f>
        <v>26.506194690265481</v>
      </c>
      <c r="BY11" s="3"/>
      <c r="BZ11" s="8">
        <f t="shared" si="46"/>
        <v>42.573505381662173</v>
      </c>
      <c r="CA11" s="8">
        <f t="shared" si="47"/>
        <v>27.69937008279771</v>
      </c>
      <c r="CB11" s="8">
        <f t="shared" si="48"/>
        <v>9.6046790177286496</v>
      </c>
      <c r="CC11" s="8">
        <f t="shared" si="49"/>
        <v>20.595057238217848</v>
      </c>
      <c r="CD11" s="8">
        <f t="shared" si="50"/>
        <v>41.707017981292388</v>
      </c>
      <c r="CE11" s="8"/>
      <c r="CF11" s="8">
        <f t="shared" si="51"/>
        <v>43.344742931067863</v>
      </c>
      <c r="CG11" s="8">
        <f t="shared" si="52"/>
        <v>28.196500241888696</v>
      </c>
      <c r="CH11" s="8">
        <f t="shared" si="53"/>
        <v>7.5378128942108029</v>
      </c>
      <c r="CI11" s="8">
        <f t="shared" si="54"/>
        <v>14.635785239270643</v>
      </c>
      <c r="CJ11" s="8">
        <f t="shared" si="55"/>
        <v>21.871424395912495</v>
      </c>
      <c r="CK11" s="8">
        <f t="shared" si="56"/>
        <v>43.08053023721525</v>
      </c>
      <c r="CL11" s="5"/>
      <c r="CM11" s="8">
        <f t="shared" si="57"/>
        <v>17.272230123308685</v>
      </c>
      <c r="CN11" s="8">
        <f t="shared" si="58"/>
        <v>25.223796982525819</v>
      </c>
      <c r="CO11" s="8">
        <f t="shared" si="59"/>
        <v>11.079244882331082</v>
      </c>
      <c r="CP11" s="8">
        <f t="shared" si="60"/>
        <v>27.185464512745568</v>
      </c>
      <c r="CQ11" s="8">
        <f t="shared" si="61"/>
        <v>16.269925054326354</v>
      </c>
      <c r="CR11" s="8"/>
      <c r="CS11" s="8">
        <f t="shared" si="62"/>
        <v>16.823548589424632</v>
      </c>
      <c r="CT11" s="8">
        <f t="shared" si="63"/>
        <v>24.875644492839527</v>
      </c>
      <c r="CU11" s="8">
        <f t="shared" si="64"/>
        <v>7.4238847331627307</v>
      </c>
      <c r="CV11" s="8">
        <f t="shared" si="65"/>
        <v>7.2477876106194685</v>
      </c>
      <c r="CW11" s="8">
        <f t="shared" si="66"/>
        <v>28.204863546356187</v>
      </c>
      <c r="CX11" s="8">
        <f t="shared" si="67"/>
        <v>17.016479323423287</v>
      </c>
      <c r="CY11" s="8">
        <f t="shared" si="68"/>
        <v>26.620005937439743</v>
      </c>
      <c r="CZ11" s="8">
        <f t="shared" si="69"/>
        <v>31.994475463382592</v>
      </c>
    </row>
    <row r="12" spans="1:104" s="13" customFormat="1" ht="15.75" thickBot="1">
      <c r="A12" s="12" t="s">
        <v>15</v>
      </c>
      <c r="B12" s="13">
        <v>2673</v>
      </c>
      <c r="C12" s="13">
        <v>2130</v>
      </c>
      <c r="D12" s="13">
        <v>3210</v>
      </c>
      <c r="E12" s="13">
        <v>969</v>
      </c>
      <c r="F12" s="13">
        <v>2835</v>
      </c>
      <c r="G12" s="13">
        <v>1230</v>
      </c>
      <c r="H12" s="13">
        <v>3009</v>
      </c>
      <c r="I12" s="13">
        <v>1872</v>
      </c>
      <c r="J12" s="13">
        <v>3300</v>
      </c>
      <c r="K12" s="13">
        <v>1893</v>
      </c>
      <c r="L12" s="13">
        <v>3561</v>
      </c>
      <c r="M12" s="13">
        <v>1251</v>
      </c>
      <c r="O12" s="13">
        <v>1941</v>
      </c>
      <c r="P12" s="13">
        <v>2148</v>
      </c>
      <c r="Q12" s="13">
        <v>1248</v>
      </c>
      <c r="R12" s="13">
        <v>1062</v>
      </c>
      <c r="S12" s="13">
        <v>1581</v>
      </c>
      <c r="T12" s="13">
        <v>1275</v>
      </c>
      <c r="U12" s="13">
        <v>1632</v>
      </c>
      <c r="V12" s="13">
        <v>1935</v>
      </c>
      <c r="W12" s="13">
        <v>1407</v>
      </c>
      <c r="X12" s="13">
        <v>1941</v>
      </c>
      <c r="Y12" s="13">
        <v>1254</v>
      </c>
      <c r="Z12" s="13">
        <v>2016</v>
      </c>
      <c r="AA12" s="13">
        <v>939</v>
      </c>
      <c r="AB12" s="13">
        <v>1368</v>
      </c>
      <c r="AC12" s="14"/>
      <c r="AD12" s="13">
        <f t="shared" si="2"/>
        <v>537</v>
      </c>
      <c r="AE12" s="13">
        <f t="shared" si="3"/>
        <v>1161</v>
      </c>
      <c r="AF12" s="13">
        <f t="shared" si="4"/>
        <v>162</v>
      </c>
      <c r="AG12" s="13">
        <f t="shared" si="5"/>
        <v>900</v>
      </c>
      <c r="AH12" s="13">
        <f t="shared" si="6"/>
        <v>336</v>
      </c>
      <c r="AI12" s="13">
        <f t="shared" si="7"/>
        <v>258</v>
      </c>
      <c r="AJ12" s="13">
        <f t="shared" si="8"/>
        <v>627</v>
      </c>
      <c r="AK12" s="13">
        <f t="shared" si="9"/>
        <v>237</v>
      </c>
      <c r="AL12" s="13">
        <f t="shared" si="10"/>
        <v>888</v>
      </c>
      <c r="AM12" s="13">
        <f t="shared" si="11"/>
        <v>879</v>
      </c>
      <c r="AO12" s="13">
        <f t="shared" si="12"/>
        <v>693</v>
      </c>
      <c r="AP12" s="13">
        <f t="shared" si="13"/>
        <v>1086</v>
      </c>
      <c r="AQ12" s="13">
        <f t="shared" si="14"/>
        <v>360</v>
      </c>
      <c r="AR12" s="13">
        <f t="shared" si="15"/>
        <v>873</v>
      </c>
      <c r="AS12" s="13">
        <f t="shared" si="16"/>
        <v>309</v>
      </c>
      <c r="AT12" s="13">
        <f t="shared" si="17"/>
        <v>213</v>
      </c>
      <c r="AU12" s="13">
        <f t="shared" si="18"/>
        <v>534</v>
      </c>
      <c r="AV12" s="13">
        <f t="shared" si="19"/>
        <v>207</v>
      </c>
      <c r="AW12" s="13">
        <f t="shared" si="20"/>
        <v>687</v>
      </c>
      <c r="AX12" s="13">
        <f t="shared" si="21"/>
        <v>132</v>
      </c>
      <c r="AY12" s="13">
        <f t="shared" si="22"/>
        <v>1002</v>
      </c>
      <c r="AZ12" s="13">
        <f t="shared" si="23"/>
        <v>780</v>
      </c>
      <c r="BA12" s="14"/>
      <c r="BB12" s="15">
        <f t="shared" si="72"/>
        <v>18.533628318584071</v>
      </c>
      <c r="BC12" s="15">
        <f t="shared" si="73"/>
        <v>40.069911504424773</v>
      </c>
      <c r="BD12" s="15">
        <f t="shared" si="74"/>
        <v>5.5911504424778755</v>
      </c>
      <c r="BE12" s="15">
        <f t="shared" si="75"/>
        <v>31.061946902654867</v>
      </c>
      <c r="BF12" s="15">
        <f t="shared" si="76"/>
        <v>11.596460176991149</v>
      </c>
      <c r="BG12" s="15">
        <f t="shared" si="77"/>
        <v>8.9044247787610615</v>
      </c>
      <c r="BH12" s="15">
        <f t="shared" si="78"/>
        <v>21.639823008849557</v>
      </c>
      <c r="BI12" s="15">
        <f t="shared" si="79"/>
        <v>8.1796460176991133</v>
      </c>
      <c r="BJ12" s="15">
        <f t="shared" si="80"/>
        <v>30.647787610619464</v>
      </c>
      <c r="BK12" s="15">
        <f t="shared" si="81"/>
        <v>30.337168141592919</v>
      </c>
      <c r="BL12" s="15"/>
      <c r="BM12" s="15">
        <f t="shared" si="82"/>
        <v>23.917699115044247</v>
      </c>
      <c r="BN12" s="15">
        <f t="shared" si="83"/>
        <v>37.481415929203536</v>
      </c>
      <c r="BO12" s="15">
        <f t="shared" si="84"/>
        <v>12.424778761061948</v>
      </c>
      <c r="BP12" s="15">
        <f t="shared" si="85"/>
        <v>30.130088495575215</v>
      </c>
      <c r="BQ12" s="15">
        <f t="shared" si="86"/>
        <v>10.664601769911503</v>
      </c>
      <c r="BR12" s="15">
        <f t="shared" si="87"/>
        <v>7.3513274336283185</v>
      </c>
      <c r="BS12" s="15">
        <f t="shared" si="88"/>
        <v>18.43008849557522</v>
      </c>
      <c r="BT12" s="15">
        <f t="shared" si="89"/>
        <v>7.1442477876106185</v>
      </c>
      <c r="BU12" s="15">
        <f t="shared" si="90"/>
        <v>23.710619469026547</v>
      </c>
      <c r="BV12" s="15">
        <f t="shared" si="91"/>
        <v>4.5557522123893799</v>
      </c>
      <c r="BW12" s="15">
        <f t="shared" si="92"/>
        <v>34.58230088495575</v>
      </c>
      <c r="BX12" s="15">
        <f t="shared" si="93"/>
        <v>26.920353982300885</v>
      </c>
      <c r="BY12" s="14"/>
      <c r="BZ12" s="15">
        <f t="shared" si="46"/>
        <v>44.148535498064419</v>
      </c>
      <c r="CA12" s="15">
        <f t="shared" si="47"/>
        <v>31.561139216665971</v>
      </c>
      <c r="CB12" s="15">
        <f t="shared" si="48"/>
        <v>14.62076158334974</v>
      </c>
      <c r="CC12" s="15">
        <f t="shared" si="49"/>
        <v>23.134142491763029</v>
      </c>
      <c r="CD12" s="15">
        <f t="shared" si="50"/>
        <v>43.123435116847084</v>
      </c>
      <c r="CE12" s="15"/>
      <c r="CF12" s="15">
        <f t="shared" si="51"/>
        <v>44.462488358342483</v>
      </c>
      <c r="CG12" s="15">
        <f t="shared" si="52"/>
        <v>32.591369409899457</v>
      </c>
      <c r="CH12" s="15">
        <f t="shared" si="53"/>
        <v>12.952827720124123</v>
      </c>
      <c r="CI12" s="15">
        <f t="shared" si="54"/>
        <v>19.766346106590191</v>
      </c>
      <c r="CJ12" s="15">
        <f t="shared" si="55"/>
        <v>24.14432342861716</v>
      </c>
      <c r="CK12" s="15">
        <f t="shared" si="56"/>
        <v>43.825118288830602</v>
      </c>
      <c r="CL12" s="16"/>
      <c r="CM12" s="15">
        <f t="shared" si="57"/>
        <v>15.768676540541948</v>
      </c>
      <c r="CN12" s="15">
        <f t="shared" si="58"/>
        <v>22.95690596919113</v>
      </c>
      <c r="CO12" s="15">
        <f t="shared" si="59"/>
        <v>10.069480682976726</v>
      </c>
      <c r="CP12" s="15">
        <f t="shared" si="60"/>
        <v>23.91859554692924</v>
      </c>
      <c r="CQ12" s="15">
        <f t="shared" si="61"/>
        <v>15.539599374486942</v>
      </c>
      <c r="CR12" s="15"/>
      <c r="CS12" s="15">
        <f t="shared" si="62"/>
        <v>13.642918796921609</v>
      </c>
      <c r="CT12" s="15">
        <f t="shared" si="63"/>
        <v>22.846666683729673</v>
      </c>
      <c r="CU12" s="15">
        <f t="shared" si="64"/>
        <v>7.7682472969296104</v>
      </c>
      <c r="CV12" s="15">
        <f t="shared" si="65"/>
        <v>5.8808431967294243</v>
      </c>
      <c r="CW12" s="15">
        <f t="shared" si="66"/>
        <v>24.867023728950539</v>
      </c>
      <c r="CX12" s="15">
        <f t="shared" si="67"/>
        <v>15.008989318309037</v>
      </c>
      <c r="CY12" s="15">
        <f t="shared" si="68"/>
        <v>23.757369763072727</v>
      </c>
      <c r="CZ12" s="15">
        <f t="shared" si="69"/>
        <v>25.53406237353008</v>
      </c>
    </row>
    <row r="13" spans="1:104" s="7" customFormat="1">
      <c r="A13" s="6" t="s">
        <v>16</v>
      </c>
      <c r="B13" s="7">
        <v>3033</v>
      </c>
      <c r="C13" s="7">
        <v>2307</v>
      </c>
      <c r="D13" s="7">
        <v>3600</v>
      </c>
      <c r="E13" s="7">
        <v>1122</v>
      </c>
      <c r="F13" s="7">
        <v>3273</v>
      </c>
      <c r="G13" s="7">
        <v>1368</v>
      </c>
      <c r="H13" s="7">
        <v>3414</v>
      </c>
      <c r="I13" s="7">
        <v>1944</v>
      </c>
      <c r="J13" s="7">
        <v>3798</v>
      </c>
      <c r="K13" s="7">
        <v>2007</v>
      </c>
      <c r="L13" s="7">
        <v>4026</v>
      </c>
      <c r="M13" s="7">
        <v>1449</v>
      </c>
      <c r="O13" s="7">
        <v>2049</v>
      </c>
      <c r="P13" s="7">
        <v>2268</v>
      </c>
      <c r="Q13" s="7">
        <v>1518</v>
      </c>
      <c r="R13" s="7">
        <v>1149</v>
      </c>
      <c r="S13" s="7">
        <v>1953</v>
      </c>
      <c r="T13" s="7">
        <v>1443</v>
      </c>
      <c r="U13" s="7">
        <v>1788</v>
      </c>
      <c r="V13" s="7">
        <v>1980</v>
      </c>
      <c r="W13" s="7">
        <v>1494</v>
      </c>
      <c r="X13" s="7">
        <v>1905</v>
      </c>
      <c r="Y13" s="7">
        <v>1302</v>
      </c>
      <c r="Z13" s="7">
        <v>1953</v>
      </c>
      <c r="AA13" s="7">
        <v>1101</v>
      </c>
      <c r="AB13" s="7">
        <v>1452</v>
      </c>
      <c r="AC13" s="3"/>
      <c r="AD13" s="7">
        <f t="shared" si="2"/>
        <v>567</v>
      </c>
      <c r="AE13" s="7">
        <f t="shared" si="3"/>
        <v>1185</v>
      </c>
      <c r="AF13" s="7">
        <f t="shared" si="4"/>
        <v>240</v>
      </c>
      <c r="AG13" s="7">
        <f t="shared" si="5"/>
        <v>939</v>
      </c>
      <c r="AH13" s="7">
        <f t="shared" si="6"/>
        <v>381</v>
      </c>
      <c r="AI13" s="7">
        <f t="shared" si="7"/>
        <v>363</v>
      </c>
      <c r="AJ13" s="7">
        <f t="shared" si="8"/>
        <v>765</v>
      </c>
      <c r="AK13" s="7">
        <f t="shared" si="9"/>
        <v>300</v>
      </c>
      <c r="AL13" s="7">
        <f t="shared" si="10"/>
        <v>993</v>
      </c>
      <c r="AM13" s="7">
        <f t="shared" si="11"/>
        <v>858</v>
      </c>
      <c r="AO13" s="7">
        <f t="shared" si="12"/>
        <v>531</v>
      </c>
      <c r="AP13" s="7">
        <f t="shared" si="13"/>
        <v>1119</v>
      </c>
      <c r="AQ13" s="7">
        <f t="shared" si="14"/>
        <v>96</v>
      </c>
      <c r="AR13" s="7">
        <f t="shared" si="15"/>
        <v>825</v>
      </c>
      <c r="AS13" s="7">
        <f t="shared" si="16"/>
        <v>261</v>
      </c>
      <c r="AT13" s="7">
        <f t="shared" si="17"/>
        <v>288</v>
      </c>
      <c r="AU13" s="7">
        <f t="shared" si="18"/>
        <v>555</v>
      </c>
      <c r="AV13" s="7">
        <f t="shared" si="19"/>
        <v>363</v>
      </c>
      <c r="AW13" s="7">
        <f t="shared" si="20"/>
        <v>747</v>
      </c>
      <c r="AX13" s="7">
        <f t="shared" si="21"/>
        <v>315</v>
      </c>
      <c r="AY13" s="7">
        <f t="shared" si="22"/>
        <v>948</v>
      </c>
      <c r="AZ13" s="7">
        <f t="shared" si="23"/>
        <v>816</v>
      </c>
      <c r="BA13" s="3"/>
      <c r="BB13" s="8">
        <f t="shared" ref="BB13:BK13" si="94">AD13*11.7/351</f>
        <v>18.899999999999999</v>
      </c>
      <c r="BC13" s="8">
        <f t="shared" si="94"/>
        <v>39.5</v>
      </c>
      <c r="BD13" s="8">
        <f t="shared" si="94"/>
        <v>8</v>
      </c>
      <c r="BE13" s="8">
        <f t="shared" si="94"/>
        <v>31.299999999999997</v>
      </c>
      <c r="BF13" s="8">
        <f t="shared" si="94"/>
        <v>12.7</v>
      </c>
      <c r="BG13" s="8">
        <f t="shared" si="94"/>
        <v>12.099999999999998</v>
      </c>
      <c r="BH13" s="8">
        <f t="shared" si="94"/>
        <v>25.5</v>
      </c>
      <c r="BI13" s="8">
        <f t="shared" si="94"/>
        <v>10</v>
      </c>
      <c r="BJ13" s="8">
        <f t="shared" si="94"/>
        <v>33.099999999999994</v>
      </c>
      <c r="BK13" s="8">
        <f t="shared" si="94"/>
        <v>28.599999999999994</v>
      </c>
      <c r="BL13" s="8"/>
      <c r="BM13" s="8">
        <f t="shared" ref="BM13:BX13" si="95">AO13*11.7/351</f>
        <v>17.7</v>
      </c>
      <c r="BN13" s="8">
        <f t="shared" si="95"/>
        <v>37.299999999999997</v>
      </c>
      <c r="BO13" s="8">
        <f t="shared" si="95"/>
        <v>3.1999999999999993</v>
      </c>
      <c r="BP13" s="8">
        <f t="shared" si="95"/>
        <v>27.5</v>
      </c>
      <c r="BQ13" s="8">
        <f t="shared" si="95"/>
        <v>8.6999999999999993</v>
      </c>
      <c r="BR13" s="8">
        <f t="shared" si="95"/>
        <v>9.6</v>
      </c>
      <c r="BS13" s="8">
        <f t="shared" si="95"/>
        <v>18.5</v>
      </c>
      <c r="BT13" s="8">
        <f t="shared" si="95"/>
        <v>12.099999999999998</v>
      </c>
      <c r="BU13" s="8">
        <f t="shared" si="95"/>
        <v>24.9</v>
      </c>
      <c r="BV13" s="8">
        <f t="shared" si="95"/>
        <v>10.5</v>
      </c>
      <c r="BW13" s="8">
        <f t="shared" si="95"/>
        <v>31.599999999999994</v>
      </c>
      <c r="BX13" s="8">
        <f t="shared" si="95"/>
        <v>27.199999999999996</v>
      </c>
      <c r="BY13" s="3"/>
      <c r="BZ13" s="8">
        <f t="shared" si="46"/>
        <v>43.788811356327088</v>
      </c>
      <c r="CA13" s="8">
        <f t="shared" si="47"/>
        <v>32.306191357075811</v>
      </c>
      <c r="CB13" s="8">
        <f t="shared" si="48"/>
        <v>17.541379649275022</v>
      </c>
      <c r="CC13" s="8">
        <f t="shared" si="49"/>
        <v>27.390691849604675</v>
      </c>
      <c r="CD13" s="8">
        <f t="shared" si="50"/>
        <v>43.744371066458356</v>
      </c>
      <c r="CE13" s="8"/>
      <c r="CF13" s="8">
        <f t="shared" si="51"/>
        <v>41.286559556349566</v>
      </c>
      <c r="CG13" s="8">
        <f t="shared" si="52"/>
        <v>27.685555800814257</v>
      </c>
      <c r="CH13" s="8">
        <f t="shared" si="53"/>
        <v>12.955693729013509</v>
      </c>
      <c r="CI13" s="8">
        <f t="shared" si="54"/>
        <v>22.105655384991415</v>
      </c>
      <c r="CJ13" s="8">
        <f t="shared" si="55"/>
        <v>27.023323259732507</v>
      </c>
      <c r="CK13" s="8">
        <f t="shared" si="56"/>
        <v>41.694124286282829</v>
      </c>
      <c r="CL13" s="5"/>
      <c r="CM13" s="8">
        <f t="shared" si="57"/>
        <v>13.640014662748717</v>
      </c>
      <c r="CN13" s="8">
        <f t="shared" si="58"/>
        <v>19.766891510806648</v>
      </c>
      <c r="CO13" s="8">
        <f t="shared" si="59"/>
        <v>12.971121771072848</v>
      </c>
      <c r="CP13" s="8">
        <f t="shared" si="60"/>
        <v>20.09278477463987</v>
      </c>
      <c r="CQ13" s="8">
        <f t="shared" si="61"/>
        <v>17.901117283566407</v>
      </c>
      <c r="CR13" s="8"/>
      <c r="CS13" s="8">
        <f t="shared" si="62"/>
        <v>17.501142819827507</v>
      </c>
      <c r="CT13" s="8">
        <f t="shared" si="63"/>
        <v>18.725917868024521</v>
      </c>
      <c r="CU13" s="8">
        <f t="shared" si="64"/>
        <v>10.113851887386922</v>
      </c>
      <c r="CV13" s="8">
        <f t="shared" si="65"/>
        <v>6.5969690009882553</v>
      </c>
      <c r="CW13" s="8">
        <f t="shared" si="66"/>
        <v>17.993887851156565</v>
      </c>
      <c r="CX13" s="8">
        <f t="shared" si="67"/>
        <v>17.18196729132028</v>
      </c>
      <c r="CY13" s="8">
        <f t="shared" si="68"/>
        <v>21.708293346092411</v>
      </c>
      <c r="CZ13" s="8">
        <f t="shared" si="69"/>
        <v>19.99049774267764</v>
      </c>
    </row>
    <row r="14" spans="1:104" s="7" customFormat="1">
      <c r="A14" s="6" t="s">
        <v>17</v>
      </c>
      <c r="B14" s="7">
        <v>2967</v>
      </c>
      <c r="C14" s="7">
        <v>2130</v>
      </c>
      <c r="D14" s="7">
        <v>3555</v>
      </c>
      <c r="E14" s="7">
        <v>894</v>
      </c>
      <c r="F14" s="7">
        <v>3201</v>
      </c>
      <c r="G14" s="7">
        <v>1152</v>
      </c>
      <c r="H14" s="7">
        <v>3336</v>
      </c>
      <c r="I14" s="7">
        <v>2022</v>
      </c>
      <c r="J14" s="7">
        <v>3723</v>
      </c>
      <c r="K14" s="7">
        <v>2058</v>
      </c>
      <c r="L14" s="7">
        <v>3987</v>
      </c>
      <c r="M14" s="7">
        <v>1239</v>
      </c>
      <c r="O14" s="7">
        <v>1902</v>
      </c>
      <c r="P14" s="7">
        <v>2103</v>
      </c>
      <c r="Q14" s="7">
        <v>1341</v>
      </c>
      <c r="R14" s="7">
        <v>873</v>
      </c>
      <c r="S14" s="7">
        <v>1791</v>
      </c>
      <c r="T14" s="7">
        <v>1218</v>
      </c>
      <c r="U14" s="7">
        <v>1614</v>
      </c>
      <c r="V14" s="7">
        <v>1998</v>
      </c>
      <c r="W14" s="7">
        <v>1299</v>
      </c>
      <c r="X14" s="7">
        <v>1989</v>
      </c>
      <c r="Y14" s="7">
        <v>1137</v>
      </c>
      <c r="Z14" s="7">
        <v>1992</v>
      </c>
      <c r="AA14" s="7">
        <v>915</v>
      </c>
      <c r="AB14" s="7">
        <v>1263</v>
      </c>
      <c r="AC14" s="3"/>
      <c r="AD14" s="7">
        <f t="shared" si="2"/>
        <v>588</v>
      </c>
      <c r="AE14" s="7">
        <f t="shared" si="3"/>
        <v>1236</v>
      </c>
      <c r="AF14" s="7">
        <f t="shared" si="4"/>
        <v>234</v>
      </c>
      <c r="AG14" s="7">
        <f t="shared" si="5"/>
        <v>978</v>
      </c>
      <c r="AH14" s="7">
        <f t="shared" si="6"/>
        <v>369</v>
      </c>
      <c r="AI14" s="7">
        <f t="shared" si="7"/>
        <v>108</v>
      </c>
      <c r="AJ14" s="7">
        <f t="shared" si="8"/>
        <v>756</v>
      </c>
      <c r="AK14" s="7">
        <f t="shared" si="9"/>
        <v>72</v>
      </c>
      <c r="AL14" s="7">
        <f t="shared" si="10"/>
        <v>1020</v>
      </c>
      <c r="AM14" s="7">
        <f t="shared" si="11"/>
        <v>891</v>
      </c>
      <c r="AO14" s="7">
        <f t="shared" si="12"/>
        <v>561</v>
      </c>
      <c r="AP14" s="7">
        <f t="shared" si="13"/>
        <v>1230</v>
      </c>
      <c r="AQ14" s="7">
        <f t="shared" si="14"/>
        <v>111</v>
      </c>
      <c r="AR14" s="7">
        <f t="shared" si="15"/>
        <v>885</v>
      </c>
      <c r="AS14" s="7">
        <f t="shared" si="16"/>
        <v>288</v>
      </c>
      <c r="AT14" s="7">
        <f t="shared" si="17"/>
        <v>105</v>
      </c>
      <c r="AU14" s="7">
        <f t="shared" si="18"/>
        <v>603</v>
      </c>
      <c r="AV14" s="7">
        <f t="shared" si="19"/>
        <v>114</v>
      </c>
      <c r="AW14" s="7">
        <f t="shared" si="20"/>
        <v>765</v>
      </c>
      <c r="AX14" s="7">
        <f t="shared" si="21"/>
        <v>111</v>
      </c>
      <c r="AY14" s="7">
        <f t="shared" si="22"/>
        <v>987</v>
      </c>
      <c r="AZ14" s="7">
        <f t="shared" si="23"/>
        <v>840</v>
      </c>
      <c r="BA14" s="3"/>
      <c r="BB14" s="8">
        <f t="shared" ref="BB14:BB15" si="96">AD14*11.7/351</f>
        <v>19.599999999999998</v>
      </c>
      <c r="BC14" s="8">
        <f t="shared" ref="BC14:BC15" si="97">AE14*11.7/351</f>
        <v>41.199999999999996</v>
      </c>
      <c r="BD14" s="8">
        <f t="shared" ref="BD14:BD15" si="98">AF14*11.7/351</f>
        <v>7.7999999999999989</v>
      </c>
      <c r="BE14" s="8">
        <f t="shared" ref="BE14:BE15" si="99">AG14*11.7/351</f>
        <v>32.599999999999994</v>
      </c>
      <c r="BF14" s="8">
        <f t="shared" ref="BF14:BF15" si="100">AH14*11.7/351</f>
        <v>12.3</v>
      </c>
      <c r="BG14" s="8">
        <f t="shared" ref="BG14:BG15" si="101">AI14*11.7/351</f>
        <v>3.5999999999999996</v>
      </c>
      <c r="BH14" s="8">
        <f t="shared" ref="BH14:BH15" si="102">AJ14*11.7/351</f>
        <v>25.199999999999996</v>
      </c>
      <c r="BI14" s="8">
        <f t="shared" ref="BI14:BI15" si="103">AK14*11.7/351</f>
        <v>2.4</v>
      </c>
      <c r="BJ14" s="8">
        <f t="shared" ref="BJ14:BJ15" si="104">AL14*11.7/351</f>
        <v>34</v>
      </c>
      <c r="BK14" s="8">
        <f t="shared" ref="BK14:BK15" si="105">AM14*11.7/351</f>
        <v>29.699999999999996</v>
      </c>
      <c r="BL14" s="8"/>
      <c r="BM14" s="8">
        <f t="shared" ref="BM14:BM15" si="106">AO14*11.7/351</f>
        <v>18.7</v>
      </c>
      <c r="BN14" s="8">
        <f t="shared" ref="BN14:BN15" si="107">AP14*11.7/351</f>
        <v>41</v>
      </c>
      <c r="BO14" s="8">
        <f t="shared" ref="BO14:BO15" si="108">AQ14*11.7/351</f>
        <v>3.6999999999999993</v>
      </c>
      <c r="BP14" s="8">
        <f t="shared" ref="BP14:BP15" si="109">AR14*11.7/351</f>
        <v>29.5</v>
      </c>
      <c r="BQ14" s="8">
        <f t="shared" ref="BQ14:BQ15" si="110">AS14*11.7/351</f>
        <v>9.6</v>
      </c>
      <c r="BR14" s="8">
        <f t="shared" ref="BR14:BR15" si="111">AT14*11.7/351</f>
        <v>3.5</v>
      </c>
      <c r="BS14" s="8">
        <f t="shared" ref="BS14:BS15" si="112">AU14*11.7/351</f>
        <v>20.099999999999998</v>
      </c>
      <c r="BT14" s="8">
        <f t="shared" ref="BT14:BT15" si="113">AV14*11.7/351</f>
        <v>3.8</v>
      </c>
      <c r="BU14" s="8">
        <f t="shared" ref="BU14:BU15" si="114">AW14*11.7/351</f>
        <v>25.5</v>
      </c>
      <c r="BV14" s="8">
        <f t="shared" ref="BV14:BV15" si="115">AX14*11.7/351</f>
        <v>3.6999999999999993</v>
      </c>
      <c r="BW14" s="8">
        <f t="shared" ref="BW14:BW15" si="116">AY14*11.7/351</f>
        <v>32.9</v>
      </c>
      <c r="BX14" s="8">
        <f t="shared" ref="BX14:BX15" si="117">AZ14*11.7/351</f>
        <v>28</v>
      </c>
      <c r="BY14" s="3"/>
      <c r="BZ14" s="8">
        <f t="shared" si="46"/>
        <v>45.624554792348377</v>
      </c>
      <c r="CA14" s="8">
        <f t="shared" si="47"/>
        <v>33.520143197784812</v>
      </c>
      <c r="CB14" s="8">
        <f t="shared" si="48"/>
        <v>12.816005617976298</v>
      </c>
      <c r="CC14" s="8">
        <f t="shared" si="49"/>
        <v>25.314027731674777</v>
      </c>
      <c r="CD14" s="8">
        <f t="shared" si="50"/>
        <v>45.14521015567432</v>
      </c>
      <c r="CE14" s="8"/>
      <c r="CF14" s="8">
        <f t="shared" si="51"/>
        <v>45.063177872848691</v>
      </c>
      <c r="CG14" s="8">
        <f t="shared" si="52"/>
        <v>29.731128468324236</v>
      </c>
      <c r="CH14" s="8">
        <f t="shared" si="53"/>
        <v>10.218121158021175</v>
      </c>
      <c r="CI14" s="8">
        <f t="shared" si="54"/>
        <v>20.456050449683584</v>
      </c>
      <c r="CJ14" s="8">
        <f t="shared" si="55"/>
        <v>25.767033201360221</v>
      </c>
      <c r="CK14" s="8">
        <f t="shared" si="56"/>
        <v>43.201967547786523</v>
      </c>
      <c r="CL14" s="5"/>
      <c r="CM14" s="8">
        <f t="shared" si="57"/>
        <v>14.601369798755183</v>
      </c>
      <c r="CN14" s="8">
        <f t="shared" si="58"/>
        <v>29.347061181658368</v>
      </c>
      <c r="CO14" s="8">
        <f t="shared" si="59"/>
        <v>12.955693729013506</v>
      </c>
      <c r="CP14" s="8">
        <f t="shared" si="60"/>
        <v>28.683270385365752</v>
      </c>
      <c r="CQ14" s="8">
        <f t="shared" si="61"/>
        <v>18.428510520386613</v>
      </c>
      <c r="CR14" s="8"/>
      <c r="CS14" s="8">
        <f t="shared" si="62"/>
        <v>18.9010581714358</v>
      </c>
      <c r="CT14" s="8">
        <f t="shared" si="63"/>
        <v>26.661020235542374</v>
      </c>
      <c r="CU14" s="8">
        <f t="shared" si="64"/>
        <v>10.504284840006957</v>
      </c>
      <c r="CV14" s="8">
        <f t="shared" si="65"/>
        <v>5.400925846556313</v>
      </c>
      <c r="CW14" s="8">
        <f t="shared" si="66"/>
        <v>25.401771591761076</v>
      </c>
      <c r="CX14" s="8">
        <f t="shared" si="67"/>
        <v>19.252012881774206</v>
      </c>
      <c r="CY14" s="8">
        <f t="shared" si="68"/>
        <v>30.486882425069311</v>
      </c>
      <c r="CZ14" s="8">
        <f t="shared" si="69"/>
        <v>27.376632371422165</v>
      </c>
    </row>
    <row r="15" spans="1:104" s="13" customFormat="1" ht="15.75" thickBot="1">
      <c r="A15" s="12" t="s">
        <v>18</v>
      </c>
      <c r="B15" s="13">
        <v>2988</v>
      </c>
      <c r="C15" s="13">
        <v>2313</v>
      </c>
      <c r="D15" s="13">
        <v>3567</v>
      </c>
      <c r="E15" s="13">
        <v>1050</v>
      </c>
      <c r="F15" s="13">
        <v>3234</v>
      </c>
      <c r="G15" s="13">
        <v>1299</v>
      </c>
      <c r="H15" s="13">
        <v>3351</v>
      </c>
      <c r="I15" s="13">
        <v>1899</v>
      </c>
      <c r="J15" s="13">
        <v>3729</v>
      </c>
      <c r="K15" s="13">
        <v>1938</v>
      </c>
      <c r="L15" s="13">
        <v>3978</v>
      </c>
      <c r="M15" s="13">
        <v>1365</v>
      </c>
      <c r="O15" s="13">
        <v>2028</v>
      </c>
      <c r="P15" s="13">
        <v>2313</v>
      </c>
      <c r="Q15" s="13">
        <v>1428</v>
      </c>
      <c r="R15" s="13">
        <v>1086</v>
      </c>
      <c r="S15" s="13">
        <v>1851</v>
      </c>
      <c r="T15" s="13">
        <v>1407</v>
      </c>
      <c r="U15" s="13">
        <v>1770</v>
      </c>
      <c r="V15" s="13">
        <v>1986</v>
      </c>
      <c r="W15" s="13">
        <v>1428</v>
      </c>
      <c r="X15" s="13">
        <v>1914</v>
      </c>
      <c r="Y15" s="13">
        <v>1299</v>
      </c>
      <c r="Z15" s="13">
        <v>1953</v>
      </c>
      <c r="AA15" s="13">
        <v>1053</v>
      </c>
      <c r="AB15" s="13">
        <v>1413</v>
      </c>
      <c r="AC15" s="14"/>
      <c r="AD15" s="13">
        <f t="shared" si="2"/>
        <v>579</v>
      </c>
      <c r="AE15" s="13">
        <f t="shared" si="3"/>
        <v>1263</v>
      </c>
      <c r="AF15" s="13">
        <f t="shared" si="4"/>
        <v>246</v>
      </c>
      <c r="AG15" s="13">
        <f t="shared" si="5"/>
        <v>1014</v>
      </c>
      <c r="AH15" s="13">
        <f t="shared" si="6"/>
        <v>363</v>
      </c>
      <c r="AI15" s="13">
        <f t="shared" si="7"/>
        <v>414</v>
      </c>
      <c r="AJ15" s="13">
        <f t="shared" si="8"/>
        <v>741</v>
      </c>
      <c r="AK15" s="13">
        <f t="shared" si="9"/>
        <v>375</v>
      </c>
      <c r="AL15" s="13">
        <f t="shared" si="10"/>
        <v>990</v>
      </c>
      <c r="AM15" s="13">
        <f t="shared" si="11"/>
        <v>948</v>
      </c>
      <c r="AO15" s="13">
        <f t="shared" si="12"/>
        <v>600</v>
      </c>
      <c r="AP15" s="13">
        <f t="shared" si="13"/>
        <v>1227</v>
      </c>
      <c r="AQ15" s="13">
        <f t="shared" si="14"/>
        <v>177</v>
      </c>
      <c r="AR15" s="13">
        <f t="shared" si="15"/>
        <v>906</v>
      </c>
      <c r="AS15" s="13">
        <f t="shared" si="16"/>
        <v>258</v>
      </c>
      <c r="AT15" s="13">
        <f t="shared" si="17"/>
        <v>327</v>
      </c>
      <c r="AU15" s="13">
        <f t="shared" si="18"/>
        <v>600</v>
      </c>
      <c r="AV15" s="13">
        <f t="shared" si="19"/>
        <v>399</v>
      </c>
      <c r="AW15" s="13">
        <f t="shared" si="20"/>
        <v>729</v>
      </c>
      <c r="AX15" s="13">
        <f t="shared" si="21"/>
        <v>360</v>
      </c>
      <c r="AY15" s="13">
        <f t="shared" si="22"/>
        <v>975</v>
      </c>
      <c r="AZ15" s="13">
        <f t="shared" si="23"/>
        <v>900</v>
      </c>
      <c r="BA15" s="14"/>
      <c r="BB15" s="15">
        <f t="shared" si="96"/>
        <v>19.299999999999997</v>
      </c>
      <c r="BC15" s="15">
        <f t="shared" si="97"/>
        <v>42.099999999999994</v>
      </c>
      <c r="BD15" s="15">
        <f t="shared" si="98"/>
        <v>8.1999999999999993</v>
      </c>
      <c r="BE15" s="15">
        <f t="shared" si="99"/>
        <v>33.799999999999997</v>
      </c>
      <c r="BF15" s="15">
        <f t="shared" si="100"/>
        <v>12.099999999999998</v>
      </c>
      <c r="BG15" s="15">
        <f t="shared" si="101"/>
        <v>13.799999999999997</v>
      </c>
      <c r="BH15" s="15">
        <f t="shared" si="102"/>
        <v>24.699999999999996</v>
      </c>
      <c r="BI15" s="15">
        <f t="shared" si="103"/>
        <v>12.5</v>
      </c>
      <c r="BJ15" s="15">
        <f t="shared" si="104"/>
        <v>33</v>
      </c>
      <c r="BK15" s="15">
        <f t="shared" si="105"/>
        <v>31.599999999999994</v>
      </c>
      <c r="BL15" s="15"/>
      <c r="BM15" s="15">
        <f t="shared" si="106"/>
        <v>20</v>
      </c>
      <c r="BN15" s="15">
        <f t="shared" si="107"/>
        <v>40.9</v>
      </c>
      <c r="BO15" s="15">
        <f t="shared" si="108"/>
        <v>5.9</v>
      </c>
      <c r="BP15" s="15">
        <f t="shared" si="109"/>
        <v>30.199999999999996</v>
      </c>
      <c r="BQ15" s="15">
        <f t="shared" si="110"/>
        <v>8.6</v>
      </c>
      <c r="BR15" s="15">
        <f t="shared" si="111"/>
        <v>10.899999999999999</v>
      </c>
      <c r="BS15" s="15">
        <f t="shared" si="112"/>
        <v>20</v>
      </c>
      <c r="BT15" s="15">
        <f t="shared" si="113"/>
        <v>13.299999999999997</v>
      </c>
      <c r="BU15" s="15">
        <f t="shared" si="114"/>
        <v>24.299999999999997</v>
      </c>
      <c r="BV15" s="15">
        <f t="shared" si="115"/>
        <v>12</v>
      </c>
      <c r="BW15" s="15">
        <f t="shared" si="116"/>
        <v>32.5</v>
      </c>
      <c r="BX15" s="15">
        <f t="shared" si="117"/>
        <v>30</v>
      </c>
      <c r="BY15" s="14"/>
      <c r="BZ15" s="15">
        <f t="shared" si="46"/>
        <v>46.31306511126207</v>
      </c>
      <c r="CA15" s="15">
        <f t="shared" si="47"/>
        <v>34.78045428110449</v>
      </c>
      <c r="CB15" s="15">
        <f t="shared" si="48"/>
        <v>18.353473785635238</v>
      </c>
      <c r="CC15" s="15">
        <f t="shared" si="49"/>
        <v>27.682846674429996</v>
      </c>
      <c r="CD15" s="15">
        <f t="shared" si="50"/>
        <v>45.689823812310763</v>
      </c>
      <c r="CE15" s="15"/>
      <c r="CF15" s="15">
        <f t="shared" si="51"/>
        <v>45.528123176779424</v>
      </c>
      <c r="CG15" s="15">
        <f t="shared" si="52"/>
        <v>30.7709278378147</v>
      </c>
      <c r="CH15" s="15">
        <f t="shared" si="53"/>
        <v>13.884163640637487</v>
      </c>
      <c r="CI15" s="15">
        <f t="shared" si="54"/>
        <v>24.01853450983219</v>
      </c>
      <c r="CJ15" s="15">
        <f t="shared" si="55"/>
        <v>27.101475974566402</v>
      </c>
      <c r="CK15" s="15">
        <f t="shared" si="56"/>
        <v>44.229515032385329</v>
      </c>
      <c r="CL15" s="16"/>
      <c r="CM15" s="15">
        <f t="shared" si="57"/>
        <v>13.860014430006915</v>
      </c>
      <c r="CN15" s="15">
        <f t="shared" si="58"/>
        <v>20.37670238286853</v>
      </c>
      <c r="CO15" s="15">
        <f t="shared" si="59"/>
        <v>12.666885963013954</v>
      </c>
      <c r="CP15" s="15">
        <f t="shared" si="60"/>
        <v>20.825465180878908</v>
      </c>
      <c r="CQ15" s="15">
        <f t="shared" si="61"/>
        <v>17.260938560808334</v>
      </c>
      <c r="CR15" s="15"/>
      <c r="CS15" s="15">
        <f t="shared" si="62"/>
        <v>17.700282483621557</v>
      </c>
      <c r="CT15" s="15">
        <f t="shared" si="63"/>
        <v>19.487944991712183</v>
      </c>
      <c r="CU15" s="15">
        <f t="shared" si="64"/>
        <v>11.649892703368559</v>
      </c>
      <c r="CV15" s="15">
        <f t="shared" si="65"/>
        <v>4.4922154890432369</v>
      </c>
      <c r="CW15" s="15">
        <f t="shared" si="66"/>
        <v>19.779787663167674</v>
      </c>
      <c r="CX15" s="15">
        <f t="shared" si="67"/>
        <v>16.584932921178787</v>
      </c>
      <c r="CY15" s="15">
        <f t="shared" si="68"/>
        <v>22.009543384632039</v>
      </c>
      <c r="CZ15" s="15">
        <f t="shared" si="69"/>
        <v>20.860009587725507</v>
      </c>
    </row>
    <row r="16" spans="1:104" s="7" customFormat="1">
      <c r="A16" s="6" t="s">
        <v>19</v>
      </c>
      <c r="B16" s="7">
        <v>3180</v>
      </c>
      <c r="C16" s="7">
        <v>2343</v>
      </c>
      <c r="D16" s="7">
        <v>3843</v>
      </c>
      <c r="E16" s="7">
        <v>1188</v>
      </c>
      <c r="F16" s="7">
        <v>3417</v>
      </c>
      <c r="G16" s="7">
        <v>1479</v>
      </c>
      <c r="H16" s="7">
        <v>3543</v>
      </c>
      <c r="I16" s="7">
        <v>2040</v>
      </c>
      <c r="J16" s="7">
        <v>3942</v>
      </c>
      <c r="K16" s="7">
        <v>2130</v>
      </c>
      <c r="L16" s="7">
        <v>4161</v>
      </c>
      <c r="M16" s="7">
        <v>1512</v>
      </c>
      <c r="O16" s="7">
        <v>2157</v>
      </c>
      <c r="P16" s="7">
        <v>2355</v>
      </c>
      <c r="Q16" s="7">
        <v>1590</v>
      </c>
      <c r="R16" s="7">
        <v>1173</v>
      </c>
      <c r="S16" s="7">
        <v>2001</v>
      </c>
      <c r="T16" s="7">
        <v>1524</v>
      </c>
      <c r="U16" s="7">
        <v>1848</v>
      </c>
      <c r="V16" s="7">
        <v>2106</v>
      </c>
      <c r="W16" s="7">
        <v>1566</v>
      </c>
      <c r="X16" s="7">
        <v>2106</v>
      </c>
      <c r="Y16" s="7">
        <v>1362</v>
      </c>
      <c r="Z16" s="7">
        <v>2154</v>
      </c>
      <c r="AA16" s="7">
        <v>1188</v>
      </c>
      <c r="AB16" s="7">
        <v>1524</v>
      </c>
      <c r="AC16" s="3"/>
      <c r="AD16" s="7">
        <f t="shared" si="2"/>
        <v>663</v>
      </c>
      <c r="AE16" s="7">
        <f t="shared" si="3"/>
        <v>1155</v>
      </c>
      <c r="AF16" s="7">
        <f t="shared" si="4"/>
        <v>237</v>
      </c>
      <c r="AG16" s="7">
        <f t="shared" si="5"/>
        <v>864</v>
      </c>
      <c r="AH16" s="7">
        <f t="shared" si="6"/>
        <v>363</v>
      </c>
      <c r="AI16" s="7">
        <f t="shared" si="7"/>
        <v>303</v>
      </c>
      <c r="AJ16" s="7">
        <f t="shared" si="8"/>
        <v>762</v>
      </c>
      <c r="AK16" s="7">
        <f t="shared" si="9"/>
        <v>213</v>
      </c>
      <c r="AL16" s="7">
        <f t="shared" si="10"/>
        <v>981</v>
      </c>
      <c r="AM16" s="7">
        <f t="shared" si="11"/>
        <v>831</v>
      </c>
      <c r="AO16" s="7">
        <f t="shared" si="12"/>
        <v>567</v>
      </c>
      <c r="AP16" s="7">
        <f t="shared" si="13"/>
        <v>1182</v>
      </c>
      <c r="AQ16" s="7">
        <f t="shared" si="14"/>
        <v>156</v>
      </c>
      <c r="AR16" s="7">
        <f t="shared" si="15"/>
        <v>831</v>
      </c>
      <c r="AS16" s="7">
        <f t="shared" si="16"/>
        <v>309</v>
      </c>
      <c r="AT16" s="7">
        <f t="shared" si="17"/>
        <v>249</v>
      </c>
      <c r="AU16" s="7">
        <f t="shared" si="18"/>
        <v>591</v>
      </c>
      <c r="AV16" s="7">
        <f t="shared" si="19"/>
        <v>249</v>
      </c>
      <c r="AW16" s="7">
        <f t="shared" si="20"/>
        <v>795</v>
      </c>
      <c r="AX16" s="7">
        <f t="shared" si="21"/>
        <v>201</v>
      </c>
      <c r="AY16" s="7">
        <f t="shared" si="22"/>
        <v>969</v>
      </c>
      <c r="AZ16" s="7">
        <f t="shared" si="23"/>
        <v>831</v>
      </c>
      <c r="BA16" s="3"/>
      <c r="BB16" s="8">
        <f t="shared" ref="BB16:BK16" si="118">AD16*11.7/383</f>
        <v>20.253524804177545</v>
      </c>
      <c r="BC16" s="8">
        <f t="shared" si="118"/>
        <v>35.283289817232379</v>
      </c>
      <c r="BD16" s="8">
        <f t="shared" si="118"/>
        <v>7.2399477806788504</v>
      </c>
      <c r="BE16" s="8">
        <f t="shared" si="118"/>
        <v>26.393733681462137</v>
      </c>
      <c r="BF16" s="8">
        <f t="shared" si="118"/>
        <v>11.089033942558745</v>
      </c>
      <c r="BG16" s="8">
        <f t="shared" si="118"/>
        <v>9.2561357702349873</v>
      </c>
      <c r="BH16" s="8">
        <f t="shared" si="118"/>
        <v>23.27780678851175</v>
      </c>
      <c r="BI16" s="8">
        <f t="shared" si="118"/>
        <v>6.5067885117493471</v>
      </c>
      <c r="BJ16" s="8">
        <f t="shared" si="118"/>
        <v>29.96788511749347</v>
      </c>
      <c r="BK16" s="8">
        <f t="shared" si="118"/>
        <v>25.385639686684069</v>
      </c>
      <c r="BL16" s="8"/>
      <c r="BM16" s="8">
        <f t="shared" ref="BM16:BX16" si="119">AO16*11.7/383</f>
        <v>17.320887728459528</v>
      </c>
      <c r="BN16" s="8">
        <f t="shared" si="119"/>
        <v>36.108093994778066</v>
      </c>
      <c r="BO16" s="8">
        <f t="shared" si="119"/>
        <v>4.7655352480417754</v>
      </c>
      <c r="BP16" s="8">
        <f t="shared" si="119"/>
        <v>25.385639686684069</v>
      </c>
      <c r="BQ16" s="8">
        <f t="shared" si="119"/>
        <v>9.4394255874673618</v>
      </c>
      <c r="BR16" s="8">
        <f t="shared" si="119"/>
        <v>7.606527415143602</v>
      </c>
      <c r="BS16" s="8">
        <f t="shared" si="119"/>
        <v>18.054046997389033</v>
      </c>
      <c r="BT16" s="8">
        <f t="shared" si="119"/>
        <v>7.606527415143602</v>
      </c>
      <c r="BU16" s="8">
        <f t="shared" si="119"/>
        <v>24.285900783289819</v>
      </c>
      <c r="BV16" s="8">
        <f t="shared" si="119"/>
        <v>6.1402088772845946</v>
      </c>
      <c r="BW16" s="8">
        <f t="shared" si="119"/>
        <v>29.601305483028717</v>
      </c>
      <c r="BX16" s="8">
        <f t="shared" si="119"/>
        <v>25.385639686684069</v>
      </c>
      <c r="BY16" s="3"/>
      <c r="BZ16" s="8">
        <f t="shared" si="46"/>
        <v>40.68311452335292</v>
      </c>
      <c r="CA16" s="8">
        <f t="shared" si="47"/>
        <v>27.368705148671271</v>
      </c>
      <c r="CB16" s="8">
        <f t="shared" si="48"/>
        <v>14.444470332145917</v>
      </c>
      <c r="CC16" s="8">
        <f t="shared" si="49"/>
        <v>24.170117617006273</v>
      </c>
      <c r="CD16" s="8">
        <f t="shared" si="50"/>
        <v>39.274735399712576</v>
      </c>
      <c r="CE16" s="8"/>
      <c r="CF16" s="8">
        <f t="shared" si="51"/>
        <v>40.047566763008561</v>
      </c>
      <c r="CG16" s="8">
        <f t="shared" si="52"/>
        <v>25.829073318694146</v>
      </c>
      <c r="CH16" s="8">
        <f t="shared" si="53"/>
        <v>12.122789065997345</v>
      </c>
      <c r="CI16" s="8">
        <f t="shared" si="54"/>
        <v>19.591015091139692</v>
      </c>
      <c r="CJ16" s="8">
        <f t="shared" si="55"/>
        <v>25.050092652772395</v>
      </c>
      <c r="CK16" s="8">
        <f t="shared" si="56"/>
        <v>38.99574321130109</v>
      </c>
      <c r="CL16" s="5"/>
      <c r="CM16" s="8">
        <f t="shared" si="57"/>
        <v>15.759993503727832</v>
      </c>
      <c r="CN16" s="8">
        <f t="shared" si="58"/>
        <v>17.564530350922354</v>
      </c>
      <c r="CO16" s="8">
        <f t="shared" si="59"/>
        <v>12.495002754620899</v>
      </c>
      <c r="CP16" s="8">
        <f t="shared" si="60"/>
        <v>20.029182952213628</v>
      </c>
      <c r="CQ16" s="8">
        <f t="shared" si="61"/>
        <v>13.868391197383728</v>
      </c>
      <c r="CR16" s="8"/>
      <c r="CS16" s="8">
        <f t="shared" si="62"/>
        <v>16.510841962077397</v>
      </c>
      <c r="CT16" s="8">
        <f t="shared" si="63"/>
        <v>18.383201137696791</v>
      </c>
      <c r="CU16" s="8">
        <f t="shared" si="64"/>
        <v>8.6146214099216714</v>
      </c>
      <c r="CV16" s="8">
        <f t="shared" si="65"/>
        <v>6.4020380866810633</v>
      </c>
      <c r="CW16" s="8">
        <f t="shared" si="66"/>
        <v>19.965974410516228</v>
      </c>
      <c r="CX16" s="8">
        <f t="shared" si="67"/>
        <v>16.302750891058285</v>
      </c>
      <c r="CY16" s="8">
        <f t="shared" si="68"/>
        <v>22.196427137640438</v>
      </c>
      <c r="CZ16" s="8">
        <f t="shared" si="69"/>
        <v>21.19990593607006</v>
      </c>
    </row>
    <row r="17" spans="1:104" s="7" customFormat="1">
      <c r="A17" s="6" t="s">
        <v>20</v>
      </c>
      <c r="B17" s="7">
        <v>3159</v>
      </c>
      <c r="C17" s="7">
        <v>2379</v>
      </c>
      <c r="D17" s="7">
        <v>3828</v>
      </c>
      <c r="E17" s="7">
        <v>1191</v>
      </c>
      <c r="F17" s="7">
        <v>3402</v>
      </c>
      <c r="G17" s="7">
        <v>1479</v>
      </c>
      <c r="H17" s="7">
        <v>3462</v>
      </c>
      <c r="I17" s="7">
        <v>2388</v>
      </c>
      <c r="J17" s="7">
        <v>3816</v>
      </c>
      <c r="K17" s="7">
        <v>2412</v>
      </c>
      <c r="L17" s="7">
        <v>4140</v>
      </c>
      <c r="M17" s="7">
        <v>1551</v>
      </c>
      <c r="O17" s="7">
        <v>2154</v>
      </c>
      <c r="P17" s="7">
        <v>2379</v>
      </c>
      <c r="Q17" s="7">
        <v>1590</v>
      </c>
      <c r="R17" s="7">
        <v>1167</v>
      </c>
      <c r="S17" s="7">
        <v>2013</v>
      </c>
      <c r="T17" s="7">
        <v>1527</v>
      </c>
      <c r="U17" s="7">
        <v>1890</v>
      </c>
      <c r="V17" s="7">
        <v>2346</v>
      </c>
      <c r="W17" s="7">
        <v>1659</v>
      </c>
      <c r="X17" s="7">
        <v>2412</v>
      </c>
      <c r="Y17" s="7">
        <v>1443</v>
      </c>
      <c r="Z17" s="7">
        <v>2373</v>
      </c>
      <c r="AA17" s="7">
        <v>1167</v>
      </c>
      <c r="AB17" s="7">
        <v>1521</v>
      </c>
      <c r="AC17" s="3"/>
      <c r="AD17" s="7">
        <f t="shared" si="2"/>
        <v>669</v>
      </c>
      <c r="AE17" s="7">
        <f t="shared" si="3"/>
        <v>1188</v>
      </c>
      <c r="AF17" s="7">
        <f t="shared" si="4"/>
        <v>243</v>
      </c>
      <c r="AG17" s="7">
        <f t="shared" si="5"/>
        <v>900</v>
      </c>
      <c r="AH17" s="7">
        <f t="shared" si="6"/>
        <v>303</v>
      </c>
      <c r="AI17" s="7">
        <f t="shared" si="7"/>
        <v>9</v>
      </c>
      <c r="AJ17" s="7">
        <f t="shared" si="8"/>
        <v>657</v>
      </c>
      <c r="AK17" s="7">
        <f t="shared" si="9"/>
        <v>33</v>
      </c>
      <c r="AL17" s="7">
        <f t="shared" si="10"/>
        <v>981</v>
      </c>
      <c r="AM17" s="7">
        <f t="shared" si="11"/>
        <v>828</v>
      </c>
      <c r="AO17" s="7">
        <f t="shared" si="12"/>
        <v>564</v>
      </c>
      <c r="AP17" s="7">
        <f t="shared" si="13"/>
        <v>1212</v>
      </c>
      <c r="AQ17" s="7">
        <f t="shared" si="14"/>
        <v>141</v>
      </c>
      <c r="AR17" s="7">
        <f t="shared" si="15"/>
        <v>852</v>
      </c>
      <c r="AS17" s="7">
        <f t="shared" si="16"/>
        <v>264</v>
      </c>
      <c r="AT17" s="7">
        <f t="shared" si="17"/>
        <v>33</v>
      </c>
      <c r="AU17" s="7">
        <f t="shared" si="18"/>
        <v>495</v>
      </c>
      <c r="AV17" s="7">
        <f t="shared" si="19"/>
        <v>33</v>
      </c>
      <c r="AW17" s="7">
        <f t="shared" si="20"/>
        <v>711</v>
      </c>
      <c r="AX17" s="7">
        <f t="shared" si="21"/>
        <v>6</v>
      </c>
      <c r="AY17" s="7">
        <f t="shared" si="22"/>
        <v>987</v>
      </c>
      <c r="AZ17" s="7">
        <f t="shared" si="23"/>
        <v>858</v>
      </c>
      <c r="BA17" s="3"/>
      <c r="BB17" s="8">
        <f t="shared" ref="BB17:BB18" si="120">AD17*11.7/383</f>
        <v>20.436814621409919</v>
      </c>
      <c r="BC17" s="8">
        <f t="shared" ref="BC17:BC18" si="121">AE17*11.7/383</f>
        <v>36.291383812010437</v>
      </c>
      <c r="BD17" s="8">
        <f t="shared" ref="BD17:BD18" si="122">AF17*11.7/383</f>
        <v>7.4232375979112266</v>
      </c>
      <c r="BE17" s="8">
        <f t="shared" ref="BE17:BE18" si="123">AG17*11.7/383</f>
        <v>27.493472584856399</v>
      </c>
      <c r="BF17" s="8">
        <f t="shared" ref="BF17:BF18" si="124">AH17*11.7/383</f>
        <v>9.2561357702349873</v>
      </c>
      <c r="BG17" s="8">
        <f t="shared" ref="BG17:BG18" si="125">AI17*11.7/383</f>
        <v>0.27493472584856399</v>
      </c>
      <c r="BH17" s="8">
        <f t="shared" ref="BH17:BH18" si="126">AJ17*11.7/383</f>
        <v>20.07023498694517</v>
      </c>
      <c r="BI17" s="8">
        <f t="shared" ref="BI17:BI18" si="127">AK17*11.7/383</f>
        <v>1.0080939947780678</v>
      </c>
      <c r="BJ17" s="8">
        <f t="shared" ref="BJ17:BJ18" si="128">AL17*11.7/383</f>
        <v>29.96788511749347</v>
      </c>
      <c r="BK17" s="8">
        <f t="shared" ref="BK17:BK18" si="129">AM17*11.7/383</f>
        <v>25.29399477806788</v>
      </c>
      <c r="BL17" s="8"/>
      <c r="BM17" s="8">
        <f t="shared" ref="BM17:BM18" si="130">AO17*11.7/383</f>
        <v>17.229242819843339</v>
      </c>
      <c r="BN17" s="8">
        <f t="shared" ref="BN17:BN18" si="131">AP17*11.7/383</f>
        <v>37.024543080939949</v>
      </c>
      <c r="BO17" s="8">
        <f t="shared" ref="BO17:BO18" si="132">AQ17*11.7/383</f>
        <v>4.3073107049608348</v>
      </c>
      <c r="BP17" s="8">
        <f t="shared" ref="BP17:BP18" si="133">AR17*11.7/383</f>
        <v>26.027154046997389</v>
      </c>
      <c r="BQ17" s="8">
        <f t="shared" ref="BQ17:BQ18" si="134">AS17*11.7/383</f>
        <v>8.0647519582245426</v>
      </c>
      <c r="BR17" s="8">
        <f t="shared" ref="BR17:BR18" si="135">AT17*11.7/383</f>
        <v>1.0080939947780678</v>
      </c>
      <c r="BS17" s="8">
        <f t="shared" ref="BS17:BS18" si="136">AU17*11.7/383</f>
        <v>15.121409921671018</v>
      </c>
      <c r="BT17" s="8">
        <f t="shared" ref="BT17:BT18" si="137">AV17*11.7/383</f>
        <v>1.0080939947780678</v>
      </c>
      <c r="BU17" s="8">
        <f t="shared" ref="BU17:BU18" si="138">AW17*11.7/383</f>
        <v>21.719843342036551</v>
      </c>
      <c r="BV17" s="8">
        <f t="shared" ref="BV17:BV18" si="139">AX17*11.7/383</f>
        <v>0.18328981723237595</v>
      </c>
      <c r="BW17" s="8">
        <f t="shared" ref="BW17:BW18" si="140">AY17*11.7/383</f>
        <v>30.151174934725848</v>
      </c>
      <c r="BX17" s="8">
        <f t="shared" ref="BX17:BX18" si="141">AZ17*11.7/383</f>
        <v>26.210443864229759</v>
      </c>
      <c r="BY17" s="3"/>
      <c r="BZ17" s="8">
        <f t="shared" si="46"/>
        <v>41.650065196353864</v>
      </c>
      <c r="CA17" s="8">
        <f t="shared" si="47"/>
        <v>28.47798256915846</v>
      </c>
      <c r="CB17" s="8">
        <f t="shared" si="48"/>
        <v>9.260218059014651</v>
      </c>
      <c r="CC17" s="8">
        <f t="shared" si="49"/>
        <v>20.095536467920073</v>
      </c>
      <c r="CD17" s="8">
        <f t="shared" si="50"/>
        <v>39.215562092722983</v>
      </c>
      <c r="CE17" s="8"/>
      <c r="CF17" s="8">
        <f t="shared" si="51"/>
        <v>40.837037092540172</v>
      </c>
      <c r="CG17" s="8">
        <f t="shared" si="52"/>
        <v>26.381161333330319</v>
      </c>
      <c r="CH17" s="8">
        <f t="shared" si="53"/>
        <v>8.1275136204127154</v>
      </c>
      <c r="CI17" s="8">
        <f t="shared" si="54"/>
        <v>15.154975800756604</v>
      </c>
      <c r="CJ17" s="8">
        <f t="shared" si="55"/>
        <v>21.720616703024586</v>
      </c>
      <c r="CK17" s="8">
        <f t="shared" si="56"/>
        <v>39.950978930489043</v>
      </c>
      <c r="CL17" s="5"/>
      <c r="CM17" s="8">
        <f t="shared" si="57"/>
        <v>15.708482705449823</v>
      </c>
      <c r="CN17" s="8">
        <f t="shared" si="58"/>
        <v>27.280181797274565</v>
      </c>
      <c r="CO17" s="8">
        <f t="shared" si="59"/>
        <v>10.838923580433116</v>
      </c>
      <c r="CP17" s="8">
        <f t="shared" si="60"/>
        <v>26.225339939885231</v>
      </c>
      <c r="CQ17" s="8">
        <f t="shared" si="61"/>
        <v>14.552795963841257</v>
      </c>
      <c r="CR17" s="8"/>
      <c r="CS17" s="8">
        <f t="shared" si="62"/>
        <v>16.968173005527493</v>
      </c>
      <c r="CT17" s="8">
        <f t="shared" si="63"/>
        <v>25.299638943437209</v>
      </c>
      <c r="CU17" s="8">
        <f t="shared" si="64"/>
        <v>7.0566579634464759</v>
      </c>
      <c r="CV17" s="8">
        <f t="shared" si="65"/>
        <v>6.6497838712467647</v>
      </c>
      <c r="CW17" s="8">
        <f t="shared" si="66"/>
        <v>27.358729872053875</v>
      </c>
      <c r="CX17" s="8">
        <f t="shared" si="67"/>
        <v>16.849957609753321</v>
      </c>
      <c r="CY17" s="8">
        <f t="shared" si="68"/>
        <v>27.256157245022791</v>
      </c>
      <c r="CZ17" s="8">
        <f t="shared" si="69"/>
        <v>29.343692257279056</v>
      </c>
    </row>
    <row r="18" spans="1:104" s="13" customFormat="1" ht="15.75" thickBot="1">
      <c r="A18" s="12" t="s">
        <v>21</v>
      </c>
      <c r="B18" s="13">
        <v>3159</v>
      </c>
      <c r="C18" s="13">
        <v>2475</v>
      </c>
      <c r="D18" s="13">
        <v>3885</v>
      </c>
      <c r="E18" s="13">
        <v>1224</v>
      </c>
      <c r="F18" s="13">
        <v>3450</v>
      </c>
      <c r="G18" s="13">
        <v>1362</v>
      </c>
      <c r="H18" s="13">
        <v>3504</v>
      </c>
      <c r="I18" s="13">
        <v>2211</v>
      </c>
      <c r="J18" s="13">
        <v>3867</v>
      </c>
      <c r="K18" s="13">
        <v>2277</v>
      </c>
      <c r="L18" s="13">
        <v>4140</v>
      </c>
      <c r="M18" s="13">
        <v>1584</v>
      </c>
      <c r="O18" s="13">
        <v>2232</v>
      </c>
      <c r="P18" s="13">
        <v>2454</v>
      </c>
      <c r="Q18" s="13">
        <v>1713</v>
      </c>
      <c r="R18" s="13">
        <v>1131</v>
      </c>
      <c r="S18" s="13">
        <v>2154</v>
      </c>
      <c r="T18" s="13">
        <v>1365</v>
      </c>
      <c r="U18" s="13">
        <v>1965</v>
      </c>
      <c r="V18" s="13">
        <v>2226</v>
      </c>
      <c r="W18" s="13">
        <v>1704</v>
      </c>
      <c r="X18" s="13">
        <v>2220</v>
      </c>
      <c r="Y18" s="13">
        <v>1524</v>
      </c>
      <c r="Z18" s="13">
        <v>2253</v>
      </c>
      <c r="AA18" s="13">
        <v>1404</v>
      </c>
      <c r="AB18" s="13">
        <v>1536</v>
      </c>
      <c r="AC18" s="14"/>
      <c r="AD18" s="13">
        <f t="shared" si="2"/>
        <v>726</v>
      </c>
      <c r="AE18" s="13">
        <f t="shared" si="3"/>
        <v>1251</v>
      </c>
      <c r="AF18" s="13">
        <f t="shared" si="4"/>
        <v>291</v>
      </c>
      <c r="AG18" s="13">
        <f t="shared" si="5"/>
        <v>1113</v>
      </c>
      <c r="AH18" s="13">
        <f t="shared" si="6"/>
        <v>345</v>
      </c>
      <c r="AI18" s="13">
        <f t="shared" si="7"/>
        <v>264</v>
      </c>
      <c r="AJ18" s="13">
        <f t="shared" si="8"/>
        <v>708</v>
      </c>
      <c r="AK18" s="13">
        <f t="shared" si="9"/>
        <v>198</v>
      </c>
      <c r="AL18" s="13">
        <f t="shared" si="10"/>
        <v>981</v>
      </c>
      <c r="AM18" s="13">
        <f t="shared" si="11"/>
        <v>891</v>
      </c>
      <c r="AO18" s="13">
        <f t="shared" si="12"/>
        <v>519</v>
      </c>
      <c r="AP18" s="13">
        <f t="shared" si="13"/>
        <v>1323</v>
      </c>
      <c r="AQ18" s="13">
        <f t="shared" si="14"/>
        <v>78</v>
      </c>
      <c r="AR18" s="13">
        <f t="shared" si="15"/>
        <v>1089</v>
      </c>
      <c r="AS18" s="13">
        <f t="shared" si="16"/>
        <v>267</v>
      </c>
      <c r="AT18" s="13">
        <f t="shared" si="17"/>
        <v>228</v>
      </c>
      <c r="AU18" s="13">
        <f t="shared" si="18"/>
        <v>528</v>
      </c>
      <c r="AV18" s="13">
        <f t="shared" si="19"/>
        <v>234</v>
      </c>
      <c r="AW18" s="13">
        <f t="shared" si="20"/>
        <v>708</v>
      </c>
      <c r="AX18" s="13">
        <f t="shared" si="21"/>
        <v>201</v>
      </c>
      <c r="AY18" s="13">
        <f t="shared" si="22"/>
        <v>828</v>
      </c>
      <c r="AZ18" s="13">
        <f t="shared" si="23"/>
        <v>918</v>
      </c>
      <c r="BA18" s="14"/>
      <c r="BB18" s="15">
        <f t="shared" si="120"/>
        <v>22.178067885117489</v>
      </c>
      <c r="BC18" s="15">
        <f t="shared" si="121"/>
        <v>38.215926892950385</v>
      </c>
      <c r="BD18" s="15">
        <f t="shared" si="122"/>
        <v>8.8895561357702348</v>
      </c>
      <c r="BE18" s="15">
        <f t="shared" si="123"/>
        <v>34.00026109660574</v>
      </c>
      <c r="BF18" s="15">
        <f t="shared" si="124"/>
        <v>10.539164490861618</v>
      </c>
      <c r="BG18" s="15">
        <f t="shared" si="125"/>
        <v>8.0647519582245426</v>
      </c>
      <c r="BH18" s="15">
        <f t="shared" si="126"/>
        <v>21.628198433420366</v>
      </c>
      <c r="BI18" s="15">
        <f t="shared" si="127"/>
        <v>6.0485639686684074</v>
      </c>
      <c r="BJ18" s="15">
        <f t="shared" si="128"/>
        <v>29.96788511749347</v>
      </c>
      <c r="BK18" s="15">
        <f t="shared" si="129"/>
        <v>27.218537859007832</v>
      </c>
      <c r="BL18" s="15"/>
      <c r="BM18" s="15">
        <f t="shared" si="130"/>
        <v>15.85456919060052</v>
      </c>
      <c r="BN18" s="15">
        <f t="shared" si="131"/>
        <v>40.4154046997389</v>
      </c>
      <c r="BO18" s="15">
        <f t="shared" si="132"/>
        <v>2.3827676240208877</v>
      </c>
      <c r="BP18" s="15">
        <f t="shared" si="133"/>
        <v>33.267101827676235</v>
      </c>
      <c r="BQ18" s="15">
        <f t="shared" si="134"/>
        <v>8.1563968668407298</v>
      </c>
      <c r="BR18" s="15">
        <f t="shared" si="135"/>
        <v>6.9650130548302869</v>
      </c>
      <c r="BS18" s="15">
        <f t="shared" si="136"/>
        <v>16.129503916449085</v>
      </c>
      <c r="BT18" s="15">
        <f t="shared" si="137"/>
        <v>7.1483028720626622</v>
      </c>
      <c r="BU18" s="15">
        <f t="shared" si="138"/>
        <v>21.628198433420366</v>
      </c>
      <c r="BV18" s="15">
        <f t="shared" si="139"/>
        <v>6.1402088772845946</v>
      </c>
      <c r="BW18" s="15">
        <f t="shared" si="140"/>
        <v>25.29399477806788</v>
      </c>
      <c r="BX18" s="15">
        <f t="shared" si="141"/>
        <v>28.043342036553522</v>
      </c>
      <c r="BY18" s="14"/>
      <c r="BZ18" s="15">
        <f t="shared" si="46"/>
        <v>44.185107936998506</v>
      </c>
      <c r="CA18" s="15">
        <f t="shared" si="47"/>
        <v>35.143163815006353</v>
      </c>
      <c r="CB18" s="15">
        <f t="shared" si="48"/>
        <v>13.270803001820388</v>
      </c>
      <c r="CC18" s="15">
        <f t="shared" si="49"/>
        <v>22.458051864720609</v>
      </c>
      <c r="CD18" s="15">
        <f t="shared" si="50"/>
        <v>40.48361324780101</v>
      </c>
      <c r="CE18" s="15"/>
      <c r="CF18" s="15">
        <f t="shared" si="51"/>
        <v>43.413964357833258</v>
      </c>
      <c r="CG18" s="15">
        <f t="shared" si="52"/>
        <v>33.352325939326356</v>
      </c>
      <c r="CH18" s="15">
        <f t="shared" si="53"/>
        <v>10.725587009733575</v>
      </c>
      <c r="CI18" s="15">
        <f t="shared" si="54"/>
        <v>17.642537531247758</v>
      </c>
      <c r="CJ18" s="15">
        <f t="shared" si="55"/>
        <v>22.482907564016084</v>
      </c>
      <c r="CK18" s="15">
        <f t="shared" si="56"/>
        <v>37.765264521939407</v>
      </c>
      <c r="CL18" s="16"/>
      <c r="CM18" s="15">
        <f t="shared" si="57"/>
        <v>13.941175797579277</v>
      </c>
      <c r="CN18" s="15">
        <f t="shared" si="58"/>
        <v>25.987917230748636</v>
      </c>
      <c r="CO18" s="15">
        <f t="shared" si="59"/>
        <v>11.27083350016539</v>
      </c>
      <c r="CP18" s="15">
        <f t="shared" si="60"/>
        <v>22.753421028631259</v>
      </c>
      <c r="CQ18" s="15">
        <f t="shared" si="61"/>
        <v>13.47678812171883</v>
      </c>
      <c r="CR18" s="15"/>
      <c r="CS18" s="15">
        <f t="shared" si="62"/>
        <v>15.25082526947433</v>
      </c>
      <c r="CT18" s="15">
        <f t="shared" si="63"/>
        <v>26.928324649859178</v>
      </c>
      <c r="CU18" s="15">
        <f t="shared" si="64"/>
        <v>7.97521355084712</v>
      </c>
      <c r="CV18" s="15">
        <f t="shared" si="65"/>
        <v>5.5903394255874685</v>
      </c>
      <c r="CW18" s="15">
        <f t="shared" si="66"/>
        <v>22.207775778611804</v>
      </c>
      <c r="CX18" s="15">
        <f t="shared" si="67"/>
        <v>15.56183440225217</v>
      </c>
      <c r="CY18" s="15">
        <f t="shared" si="68"/>
        <v>29.515494533843125</v>
      </c>
      <c r="CZ18" s="15">
        <f t="shared" si="69"/>
        <v>22.816453590299727</v>
      </c>
    </row>
    <row r="19" spans="1:104" s="7" customFormat="1">
      <c r="A19" s="6" t="s">
        <v>22</v>
      </c>
      <c r="B19" s="7">
        <v>297</v>
      </c>
      <c r="C19" s="7">
        <v>270</v>
      </c>
      <c r="D19" s="7">
        <v>238</v>
      </c>
      <c r="E19" s="7">
        <v>92</v>
      </c>
      <c r="F19" s="7">
        <v>279</v>
      </c>
      <c r="G19" s="7">
        <v>165</v>
      </c>
      <c r="H19" s="7">
        <v>261</v>
      </c>
      <c r="I19" s="7">
        <v>238</v>
      </c>
      <c r="J19" s="7">
        <v>205</v>
      </c>
      <c r="K19" s="7">
        <v>241</v>
      </c>
      <c r="L19" s="7">
        <v>183</v>
      </c>
      <c r="M19" s="7">
        <v>171</v>
      </c>
      <c r="O19" s="7">
        <v>430</v>
      </c>
      <c r="P19" s="7">
        <v>273</v>
      </c>
      <c r="Q19" s="7">
        <v>492</v>
      </c>
      <c r="R19" s="7">
        <v>92</v>
      </c>
      <c r="S19" s="7">
        <v>459</v>
      </c>
      <c r="T19" s="7">
        <v>166</v>
      </c>
      <c r="U19" s="7">
        <v>467</v>
      </c>
      <c r="V19" s="7">
        <v>242</v>
      </c>
      <c r="W19" s="7">
        <v>503</v>
      </c>
      <c r="X19" s="7">
        <v>237</v>
      </c>
      <c r="Y19" s="7">
        <v>533</v>
      </c>
      <c r="Z19" s="7">
        <v>250</v>
      </c>
      <c r="AA19" s="7">
        <v>553</v>
      </c>
      <c r="AB19" s="7">
        <v>171</v>
      </c>
      <c r="AC19" s="3"/>
      <c r="AD19" s="7">
        <f t="shared" si="2"/>
        <v>59</v>
      </c>
      <c r="AE19" s="7">
        <f t="shared" si="3"/>
        <v>178</v>
      </c>
      <c r="AF19" s="7">
        <f t="shared" si="4"/>
        <v>18</v>
      </c>
      <c r="AG19" s="7">
        <f t="shared" si="5"/>
        <v>105</v>
      </c>
      <c r="AH19" s="7">
        <f t="shared" si="6"/>
        <v>36</v>
      </c>
      <c r="AI19" s="7">
        <f t="shared" si="7"/>
        <v>32</v>
      </c>
      <c r="AJ19" s="7">
        <f t="shared" si="8"/>
        <v>92</v>
      </c>
      <c r="AK19" s="7">
        <f t="shared" si="9"/>
        <v>29</v>
      </c>
      <c r="AL19" s="7">
        <f t="shared" si="10"/>
        <v>114</v>
      </c>
      <c r="AM19" s="7">
        <f t="shared" si="11"/>
        <v>99</v>
      </c>
      <c r="AO19" s="7">
        <f t="shared" si="12"/>
        <v>62</v>
      </c>
      <c r="AP19" s="7">
        <f t="shared" si="13"/>
        <v>181</v>
      </c>
      <c r="AQ19" s="7">
        <f t="shared" si="14"/>
        <v>29</v>
      </c>
      <c r="AR19" s="7">
        <f t="shared" si="15"/>
        <v>107</v>
      </c>
      <c r="AS19" s="7">
        <f t="shared" si="16"/>
        <v>37</v>
      </c>
      <c r="AT19" s="7">
        <f t="shared" si="17"/>
        <v>31</v>
      </c>
      <c r="AU19" s="7">
        <f t="shared" si="18"/>
        <v>73</v>
      </c>
      <c r="AV19" s="7">
        <f t="shared" si="19"/>
        <v>36</v>
      </c>
      <c r="AW19" s="7">
        <f t="shared" si="20"/>
        <v>103</v>
      </c>
      <c r="AX19" s="7">
        <f t="shared" si="21"/>
        <v>23</v>
      </c>
      <c r="AY19" s="7">
        <f t="shared" si="22"/>
        <v>123</v>
      </c>
      <c r="AZ19" s="7">
        <f t="shared" si="23"/>
        <v>102</v>
      </c>
      <c r="BA19" s="3"/>
      <c r="BB19" s="8">
        <f>AD19*11.7/47</f>
        <v>14.687234042553191</v>
      </c>
      <c r="BC19" s="8">
        <f t="shared" ref="BC19:BX19" si="142">AE19*11.7/47</f>
        <v>44.310638297872337</v>
      </c>
      <c r="BD19" s="8">
        <f t="shared" si="142"/>
        <v>4.4808510638297872</v>
      </c>
      <c r="BE19" s="8">
        <f t="shared" si="142"/>
        <v>26.138297872340427</v>
      </c>
      <c r="BF19" s="8">
        <f t="shared" si="142"/>
        <v>8.9617021276595743</v>
      </c>
      <c r="BG19" s="8">
        <f t="shared" si="142"/>
        <v>7.9659574468085106</v>
      </c>
      <c r="BH19" s="8">
        <f t="shared" si="142"/>
        <v>22.902127659574465</v>
      </c>
      <c r="BI19" s="8">
        <f t="shared" si="142"/>
        <v>7.2191489361702121</v>
      </c>
      <c r="BJ19" s="8">
        <f t="shared" si="142"/>
        <v>28.378723404255318</v>
      </c>
      <c r="BK19" s="8">
        <f t="shared" si="142"/>
        <v>24.644680851063828</v>
      </c>
      <c r="BL19" s="8">
        <f t="shared" si="142"/>
        <v>0</v>
      </c>
      <c r="BM19" s="8">
        <f t="shared" si="142"/>
        <v>15.434042553191489</v>
      </c>
      <c r="BN19" s="8">
        <f t="shared" si="142"/>
        <v>45.057446808510633</v>
      </c>
      <c r="BO19" s="8">
        <f t="shared" si="142"/>
        <v>7.2191489361702121</v>
      </c>
      <c r="BP19" s="8">
        <f t="shared" si="142"/>
        <v>26.636170212765954</v>
      </c>
      <c r="BQ19" s="8">
        <f t="shared" si="142"/>
        <v>9.2106382978723396</v>
      </c>
      <c r="BR19" s="8">
        <f t="shared" si="142"/>
        <v>7.7170212765957444</v>
      </c>
      <c r="BS19" s="8">
        <f t="shared" si="142"/>
        <v>18.172340425531914</v>
      </c>
      <c r="BT19" s="8">
        <f t="shared" si="142"/>
        <v>8.9617021276595743</v>
      </c>
      <c r="BU19" s="8">
        <f t="shared" si="142"/>
        <v>25.640425531914893</v>
      </c>
      <c r="BV19" s="8">
        <f t="shared" si="142"/>
        <v>5.7255319148936161</v>
      </c>
      <c r="BW19" s="8">
        <f t="shared" si="142"/>
        <v>30.619148936170212</v>
      </c>
      <c r="BX19" s="8">
        <f t="shared" si="142"/>
        <v>25.391489361702124</v>
      </c>
      <c r="BY19" s="3"/>
      <c r="BZ19" s="8">
        <f t="shared" si="46"/>
        <v>46.681340064158441</v>
      </c>
      <c r="CA19" s="8">
        <f t="shared" si="47"/>
        <v>26.519589776605155</v>
      </c>
      <c r="CB19" s="8">
        <f t="shared" si="48"/>
        <v>11.990353750797434</v>
      </c>
      <c r="CC19" s="8">
        <f t="shared" si="49"/>
        <v>24.01298737554437</v>
      </c>
      <c r="CD19" s="8">
        <f t="shared" si="50"/>
        <v>37.586064389691302</v>
      </c>
      <c r="CE19" s="8"/>
      <c r="CF19" s="8">
        <f t="shared" si="51"/>
        <v>47.627546466677146</v>
      </c>
      <c r="CG19" s="8">
        <f t="shared" si="52"/>
        <v>27.597131643814865</v>
      </c>
      <c r="CH19" s="8">
        <f t="shared" si="53"/>
        <v>12.016167244078458</v>
      </c>
      <c r="CI19" s="8">
        <f t="shared" si="54"/>
        <v>20.261936273868784</v>
      </c>
      <c r="CJ19" s="8">
        <f t="shared" si="55"/>
        <v>26.271907756501783</v>
      </c>
      <c r="CK19" s="8">
        <f t="shared" si="56"/>
        <v>39.777632076090271</v>
      </c>
      <c r="CL19" s="5"/>
      <c r="CM19" s="8">
        <f t="shared" si="57"/>
        <v>20.842365749832627</v>
      </c>
      <c r="CN19" s="8">
        <f t="shared" si="58"/>
        <v>18.716623167592118</v>
      </c>
      <c r="CO19" s="8">
        <f t="shared" si="59"/>
        <v>13.960414999649055</v>
      </c>
      <c r="CP19" s="8">
        <f t="shared" si="60"/>
        <v>18.265877024321401</v>
      </c>
      <c r="CQ19" s="8">
        <f t="shared" si="61"/>
        <v>23.96261177837853</v>
      </c>
      <c r="CR19" s="8"/>
      <c r="CS19" s="8">
        <f t="shared" si="62"/>
        <v>20.169975422788884</v>
      </c>
      <c r="CT19" s="8">
        <f t="shared" si="63"/>
        <v>19.023675416353253</v>
      </c>
      <c r="CU19" s="8">
        <f t="shared" si="64"/>
        <v>9.0477254294050677</v>
      </c>
      <c r="CV19" s="8">
        <f t="shared" si="65"/>
        <v>8.139108845701287</v>
      </c>
      <c r="CW19" s="8">
        <f t="shared" si="66"/>
        <v>20.286388762807508</v>
      </c>
      <c r="CX19" s="8">
        <f t="shared" si="67"/>
        <v>24.846274130381484</v>
      </c>
      <c r="CY19" s="8">
        <f t="shared" si="68"/>
        <v>20.793249527047706</v>
      </c>
      <c r="CZ19" s="8">
        <f t="shared" si="69"/>
        <v>20.612155410252601</v>
      </c>
    </row>
    <row r="20" spans="1:104" s="7" customFormat="1">
      <c r="A20" s="6" t="s">
        <v>23</v>
      </c>
      <c r="B20" s="7">
        <v>274</v>
      </c>
      <c r="C20" s="7">
        <v>311</v>
      </c>
      <c r="D20" s="7">
        <v>203</v>
      </c>
      <c r="E20" s="7">
        <v>131</v>
      </c>
      <c r="F20" s="7">
        <v>245</v>
      </c>
      <c r="G20" s="7">
        <v>213</v>
      </c>
      <c r="H20" s="7">
        <v>253</v>
      </c>
      <c r="I20" s="7">
        <v>313</v>
      </c>
      <c r="J20" s="7">
        <v>203</v>
      </c>
      <c r="K20" s="7">
        <v>328</v>
      </c>
      <c r="L20" s="7">
        <v>151</v>
      </c>
      <c r="M20" s="7">
        <v>218</v>
      </c>
      <c r="O20" s="7">
        <v>400</v>
      </c>
      <c r="P20" s="7">
        <v>309</v>
      </c>
      <c r="Q20" s="7">
        <v>462</v>
      </c>
      <c r="R20" s="7">
        <v>125</v>
      </c>
      <c r="S20" s="7">
        <v>424</v>
      </c>
      <c r="T20" s="7">
        <v>207</v>
      </c>
      <c r="U20" s="7">
        <v>422</v>
      </c>
      <c r="V20" s="7">
        <v>309</v>
      </c>
      <c r="W20" s="7">
        <v>447</v>
      </c>
      <c r="X20" s="7">
        <v>316</v>
      </c>
      <c r="Y20" s="7">
        <v>477</v>
      </c>
      <c r="Z20" s="7">
        <v>324</v>
      </c>
      <c r="AA20" s="7">
        <v>523</v>
      </c>
      <c r="AB20" s="7">
        <v>205</v>
      </c>
      <c r="AC20" s="3"/>
      <c r="AD20" s="7">
        <f t="shared" si="2"/>
        <v>71</v>
      </c>
      <c r="AE20" s="7">
        <f t="shared" si="3"/>
        <v>180</v>
      </c>
      <c r="AF20" s="7">
        <f t="shared" si="4"/>
        <v>29</v>
      </c>
      <c r="AG20" s="7">
        <f t="shared" si="5"/>
        <v>98</v>
      </c>
      <c r="AH20" s="7">
        <f t="shared" si="6"/>
        <v>21</v>
      </c>
      <c r="AI20" s="7">
        <f t="shared" si="7"/>
        <v>2</v>
      </c>
      <c r="AJ20" s="7">
        <f t="shared" si="8"/>
        <v>71</v>
      </c>
      <c r="AK20" s="7">
        <f t="shared" si="9"/>
        <v>17</v>
      </c>
      <c r="AL20" s="7">
        <f t="shared" si="10"/>
        <v>123</v>
      </c>
      <c r="AM20" s="7">
        <f t="shared" si="11"/>
        <v>93</v>
      </c>
      <c r="AO20" s="7">
        <f t="shared" si="12"/>
        <v>62</v>
      </c>
      <c r="AP20" s="7">
        <f t="shared" si="13"/>
        <v>184</v>
      </c>
      <c r="AQ20" s="7">
        <f t="shared" si="14"/>
        <v>24</v>
      </c>
      <c r="AR20" s="7">
        <f t="shared" si="15"/>
        <v>102</v>
      </c>
      <c r="AS20" s="7">
        <f t="shared" si="16"/>
        <v>22</v>
      </c>
      <c r="AT20" s="7">
        <f t="shared" si="17"/>
        <v>0</v>
      </c>
      <c r="AU20" s="7">
        <f t="shared" si="18"/>
        <v>47</v>
      </c>
      <c r="AV20" s="7">
        <f t="shared" si="19"/>
        <v>7</v>
      </c>
      <c r="AW20" s="7">
        <f t="shared" si="20"/>
        <v>77</v>
      </c>
      <c r="AX20" s="7">
        <f t="shared" si="21"/>
        <v>15</v>
      </c>
      <c r="AY20" s="7">
        <f t="shared" si="22"/>
        <v>123</v>
      </c>
      <c r="AZ20" s="7">
        <f t="shared" si="23"/>
        <v>104</v>
      </c>
      <c r="BA20" s="3"/>
      <c r="BB20" s="8">
        <f>AD20*11.7/50.13</f>
        <v>16.570915619389584</v>
      </c>
      <c r="BC20" s="8">
        <f t="shared" ref="BC20:BX20" si="143">AE20*11.7/50.13</f>
        <v>42.010771992818668</v>
      </c>
      <c r="BD20" s="8">
        <f t="shared" si="143"/>
        <v>6.7684021543985624</v>
      </c>
      <c r="BE20" s="8">
        <f t="shared" si="143"/>
        <v>22.872531418312384</v>
      </c>
      <c r="BF20" s="8">
        <f t="shared" si="143"/>
        <v>4.9012567324955114</v>
      </c>
      <c r="BG20" s="8">
        <f t="shared" si="143"/>
        <v>0.46678635547576297</v>
      </c>
      <c r="BH20" s="8">
        <f t="shared" si="143"/>
        <v>16.570915619389584</v>
      </c>
      <c r="BI20" s="8">
        <f t="shared" si="143"/>
        <v>3.967684021543985</v>
      </c>
      <c r="BJ20" s="8">
        <f t="shared" si="143"/>
        <v>28.707360861759422</v>
      </c>
      <c r="BK20" s="8">
        <f t="shared" si="143"/>
        <v>21.705565529622977</v>
      </c>
      <c r="BL20" s="8">
        <f t="shared" si="143"/>
        <v>0</v>
      </c>
      <c r="BM20" s="8">
        <f t="shared" si="143"/>
        <v>14.470377019748652</v>
      </c>
      <c r="BN20" s="8">
        <f t="shared" si="143"/>
        <v>42.944344703770192</v>
      </c>
      <c r="BO20" s="8">
        <f t="shared" si="143"/>
        <v>5.6014362657091548</v>
      </c>
      <c r="BP20" s="8">
        <f t="shared" si="143"/>
        <v>23.806104129263911</v>
      </c>
      <c r="BQ20" s="8">
        <f t="shared" si="143"/>
        <v>5.1346499102333922</v>
      </c>
      <c r="BR20" s="8">
        <f t="shared" si="143"/>
        <v>0</v>
      </c>
      <c r="BS20" s="8">
        <f t="shared" si="143"/>
        <v>10.96947935368043</v>
      </c>
      <c r="BT20" s="8">
        <f t="shared" si="143"/>
        <v>1.6337522441651704</v>
      </c>
      <c r="BU20" s="8">
        <f t="shared" si="143"/>
        <v>17.971274685816876</v>
      </c>
      <c r="BV20" s="8">
        <f t="shared" si="143"/>
        <v>3.5008976660682225</v>
      </c>
      <c r="BW20" s="8">
        <f t="shared" si="143"/>
        <v>28.707360861759422</v>
      </c>
      <c r="BX20" s="8">
        <f t="shared" si="143"/>
        <v>24.272890484739676</v>
      </c>
      <c r="BY20" s="3"/>
      <c r="BZ20" s="8">
        <f t="shared" si="46"/>
        <v>45.160826032054899</v>
      </c>
      <c r="CA20" s="8">
        <f t="shared" si="47"/>
        <v>23.852965459358597</v>
      </c>
      <c r="CB20" s="8">
        <f t="shared" si="48"/>
        <v>4.9234344780336947</v>
      </c>
      <c r="CC20" s="8">
        <f t="shared" si="49"/>
        <v>17.039300483287015</v>
      </c>
      <c r="CD20" s="8">
        <f t="shared" si="50"/>
        <v>35.989500449548252</v>
      </c>
      <c r="CE20" s="8"/>
      <c r="CF20" s="8">
        <f t="shared" si="51"/>
        <v>45.316757972409107</v>
      </c>
      <c r="CG20" s="8">
        <f t="shared" si="52"/>
        <v>24.456219700766468</v>
      </c>
      <c r="CH20" s="8">
        <f t="shared" si="53"/>
        <v>5.1346499102333922</v>
      </c>
      <c r="CI20" s="8">
        <f t="shared" si="54"/>
        <v>11.090474457214892</v>
      </c>
      <c r="CJ20" s="8">
        <f t="shared" si="55"/>
        <v>18.309096053638594</v>
      </c>
      <c r="CK20" s="8">
        <f t="shared" si="56"/>
        <v>37.593693355820236</v>
      </c>
      <c r="CL20" s="5"/>
      <c r="CM20" s="8">
        <f t="shared" si="57"/>
        <v>21.502593390542661</v>
      </c>
      <c r="CN20" s="8">
        <f t="shared" si="58"/>
        <v>22.483408190204642</v>
      </c>
      <c r="CO20" s="8">
        <f t="shared" si="59"/>
        <v>12.183481563360605</v>
      </c>
      <c r="CP20" s="8">
        <f t="shared" si="60"/>
        <v>21.492457828635889</v>
      </c>
      <c r="CQ20" s="8">
        <f t="shared" si="61"/>
        <v>23.655754323928154</v>
      </c>
      <c r="CR20" s="8"/>
      <c r="CS20" s="8">
        <f t="shared" si="62"/>
        <v>21.09337247540898</v>
      </c>
      <c r="CT20" s="8">
        <f t="shared" si="63"/>
        <v>23.810680026303629</v>
      </c>
      <c r="CU20" s="8">
        <f t="shared" si="64"/>
        <v>6.0592393111207619</v>
      </c>
      <c r="CV20" s="8">
        <f t="shared" si="65"/>
        <v>7.2464729282362779</v>
      </c>
      <c r="CW20" s="8">
        <f t="shared" si="66"/>
        <v>23.382455645979594</v>
      </c>
      <c r="CX20" s="8">
        <f t="shared" si="67"/>
        <v>23.48009607244034</v>
      </c>
      <c r="CY20" s="8">
        <f t="shared" si="68"/>
        <v>22.812914647430695</v>
      </c>
      <c r="CZ20" s="8">
        <f t="shared" si="69"/>
        <v>28.760441941501764</v>
      </c>
    </row>
    <row r="21" spans="1:104" s="13" customFormat="1" ht="15.75" thickBot="1">
      <c r="A21" s="12" t="s">
        <v>24</v>
      </c>
      <c r="B21" s="13">
        <v>328</v>
      </c>
      <c r="C21" s="13">
        <v>304</v>
      </c>
      <c r="D21" s="13">
        <v>265</v>
      </c>
      <c r="E21" s="13">
        <v>113</v>
      </c>
      <c r="F21" s="13">
        <v>309</v>
      </c>
      <c r="G21" s="13">
        <v>184</v>
      </c>
      <c r="H21" s="13">
        <v>296</v>
      </c>
      <c r="I21" s="13">
        <v>259</v>
      </c>
      <c r="J21" s="13">
        <v>245</v>
      </c>
      <c r="K21" s="13">
        <v>253</v>
      </c>
      <c r="L21" s="13">
        <v>210</v>
      </c>
      <c r="M21" s="13">
        <v>173</v>
      </c>
      <c r="O21" s="13">
        <v>454</v>
      </c>
      <c r="P21" s="13">
        <v>307</v>
      </c>
      <c r="Q21" s="13">
        <v>534</v>
      </c>
      <c r="R21" s="13">
        <v>116</v>
      </c>
      <c r="S21" s="13">
        <v>496</v>
      </c>
      <c r="T21" s="13">
        <v>186</v>
      </c>
      <c r="U21" s="13">
        <v>491</v>
      </c>
      <c r="V21" s="13">
        <v>264</v>
      </c>
      <c r="W21" s="13">
        <v>524</v>
      </c>
      <c r="X21" s="13">
        <v>254</v>
      </c>
      <c r="Y21" s="13">
        <v>549</v>
      </c>
      <c r="Z21" s="13">
        <v>264</v>
      </c>
      <c r="AA21" s="13">
        <v>585</v>
      </c>
      <c r="AB21" s="13">
        <v>174</v>
      </c>
      <c r="AC21" s="14"/>
      <c r="AD21" s="13">
        <f t="shared" si="2"/>
        <v>63</v>
      </c>
      <c r="AE21" s="13">
        <f t="shared" si="3"/>
        <v>191</v>
      </c>
      <c r="AF21" s="13">
        <f t="shared" si="4"/>
        <v>19</v>
      </c>
      <c r="AG21" s="13">
        <f t="shared" si="5"/>
        <v>120</v>
      </c>
      <c r="AH21" s="13">
        <f t="shared" si="6"/>
        <v>32</v>
      </c>
      <c r="AI21" s="13">
        <f t="shared" si="7"/>
        <v>45</v>
      </c>
      <c r="AJ21" s="13">
        <f t="shared" si="8"/>
        <v>83</v>
      </c>
      <c r="AK21" s="13">
        <f t="shared" si="9"/>
        <v>51</v>
      </c>
      <c r="AL21" s="13">
        <f t="shared" si="10"/>
        <v>118</v>
      </c>
      <c r="AM21" s="13">
        <f t="shared" si="11"/>
        <v>131</v>
      </c>
      <c r="AO21" s="13">
        <f t="shared" si="12"/>
        <v>80</v>
      </c>
      <c r="AP21" s="13">
        <f t="shared" si="13"/>
        <v>191</v>
      </c>
      <c r="AQ21" s="13">
        <f t="shared" si="14"/>
        <v>42</v>
      </c>
      <c r="AR21" s="13">
        <f t="shared" si="15"/>
        <v>121</v>
      </c>
      <c r="AS21" s="13">
        <f t="shared" si="16"/>
        <v>37</v>
      </c>
      <c r="AT21" s="13">
        <f t="shared" si="17"/>
        <v>43</v>
      </c>
      <c r="AU21" s="13">
        <f t="shared" si="18"/>
        <v>70</v>
      </c>
      <c r="AV21" s="13">
        <f t="shared" si="19"/>
        <v>53</v>
      </c>
      <c r="AW21" s="13">
        <f t="shared" si="20"/>
        <v>95</v>
      </c>
      <c r="AX21" s="13">
        <f t="shared" si="21"/>
        <v>43</v>
      </c>
      <c r="AY21" s="13">
        <f t="shared" si="22"/>
        <v>131</v>
      </c>
      <c r="AZ21" s="13">
        <f t="shared" si="23"/>
        <v>133</v>
      </c>
      <c r="BA21" s="14"/>
      <c r="BB21" s="15">
        <f>AD21*11.7/45</f>
        <v>16.38</v>
      </c>
      <c r="BC21" s="15">
        <f t="shared" ref="BC21:BX21" si="144">AE21*11.7/45</f>
        <v>49.66</v>
      </c>
      <c r="BD21" s="15">
        <f t="shared" si="144"/>
        <v>4.9399999999999995</v>
      </c>
      <c r="BE21" s="15">
        <f t="shared" si="144"/>
        <v>31.2</v>
      </c>
      <c r="BF21" s="15">
        <f t="shared" si="144"/>
        <v>8.32</v>
      </c>
      <c r="BG21" s="15">
        <f t="shared" si="144"/>
        <v>11.7</v>
      </c>
      <c r="BH21" s="15">
        <f t="shared" si="144"/>
        <v>21.58</v>
      </c>
      <c r="BI21" s="15">
        <f t="shared" si="144"/>
        <v>13.259999999999998</v>
      </c>
      <c r="BJ21" s="15">
        <f t="shared" si="144"/>
        <v>30.68</v>
      </c>
      <c r="BK21" s="15">
        <f t="shared" si="144"/>
        <v>34.059999999999995</v>
      </c>
      <c r="BL21" s="15">
        <f t="shared" si="144"/>
        <v>0</v>
      </c>
      <c r="BM21" s="15">
        <f t="shared" si="144"/>
        <v>20.8</v>
      </c>
      <c r="BN21" s="15">
        <f t="shared" si="144"/>
        <v>49.66</v>
      </c>
      <c r="BO21" s="15">
        <f t="shared" si="144"/>
        <v>10.92</v>
      </c>
      <c r="BP21" s="15">
        <f t="shared" si="144"/>
        <v>31.459999999999997</v>
      </c>
      <c r="BQ21" s="15">
        <f t="shared" si="144"/>
        <v>9.6199999999999992</v>
      </c>
      <c r="BR21" s="15">
        <f t="shared" si="144"/>
        <v>11.18</v>
      </c>
      <c r="BS21" s="15">
        <f t="shared" si="144"/>
        <v>18.2</v>
      </c>
      <c r="BT21" s="15">
        <f t="shared" si="144"/>
        <v>13.779999999999998</v>
      </c>
      <c r="BU21" s="15">
        <f t="shared" si="144"/>
        <v>24.7</v>
      </c>
      <c r="BV21" s="15">
        <f t="shared" si="144"/>
        <v>11.18</v>
      </c>
      <c r="BW21" s="15">
        <f t="shared" si="144"/>
        <v>34.059999999999995</v>
      </c>
      <c r="BX21" s="15">
        <f t="shared" si="144"/>
        <v>34.58</v>
      </c>
      <c r="BY21" s="14"/>
      <c r="BZ21" s="15">
        <f t="shared" si="46"/>
        <v>52.291681938908788</v>
      </c>
      <c r="CA21" s="15">
        <f t="shared" si="47"/>
        <v>31.588662523126867</v>
      </c>
      <c r="CB21" s="15">
        <f t="shared" si="48"/>
        <v>14.356615199969664</v>
      </c>
      <c r="CC21" s="15">
        <f t="shared" si="49"/>
        <v>25.328324066151708</v>
      </c>
      <c r="CD21" s="15">
        <f t="shared" si="50"/>
        <v>45.840440661058217</v>
      </c>
      <c r="CE21" s="15"/>
      <c r="CF21" s="15">
        <f t="shared" si="51"/>
        <v>53.840092867676219</v>
      </c>
      <c r="CG21" s="15">
        <f t="shared" si="52"/>
        <v>33.301321295107797</v>
      </c>
      <c r="CH21" s="15">
        <f t="shared" si="53"/>
        <v>14.749128787830147</v>
      </c>
      <c r="CI21" s="15">
        <f t="shared" si="54"/>
        <v>22.828236900820873</v>
      </c>
      <c r="CJ21" s="15">
        <f t="shared" si="55"/>
        <v>27.112403065755714</v>
      </c>
      <c r="CK21" s="15">
        <f t="shared" si="56"/>
        <v>48.53720222674562</v>
      </c>
      <c r="CL21" s="16"/>
      <c r="CM21" s="15">
        <f t="shared" si="57"/>
        <v>21.717393950472047</v>
      </c>
      <c r="CN21" s="15">
        <f t="shared" si="58"/>
        <v>19.790765523344469</v>
      </c>
      <c r="CO21" s="15">
        <f t="shared" si="59"/>
        <v>13.351449359526477</v>
      </c>
      <c r="CP21" s="15">
        <f t="shared" si="60"/>
        <v>22.703523955544874</v>
      </c>
      <c r="CQ21" s="15">
        <f t="shared" si="61"/>
        <v>21.162466774929619</v>
      </c>
      <c r="CR21" s="15"/>
      <c r="CS21" s="15">
        <f t="shared" si="62"/>
        <v>20.70880006180947</v>
      </c>
      <c r="CT21" s="15">
        <f t="shared" si="63"/>
        <v>20.321623950855894</v>
      </c>
      <c r="CU21" s="15">
        <f t="shared" si="64"/>
        <v>8.9652886177746662</v>
      </c>
      <c r="CV21" s="15">
        <f t="shared" si="65"/>
        <v>7.0007142492748544</v>
      </c>
      <c r="CW21" s="15">
        <f t="shared" si="66"/>
        <v>25.202571297389476</v>
      </c>
      <c r="CX21" s="15">
        <f t="shared" si="67"/>
        <v>20.080687239235608</v>
      </c>
      <c r="CY21" s="15">
        <f t="shared" si="68"/>
        <v>19.120167363284246</v>
      </c>
      <c r="CZ21" s="15">
        <f t="shared" si="69"/>
        <v>26.15682702469854</v>
      </c>
    </row>
    <row r="22" spans="1:104" s="7" customFormat="1">
      <c r="A22" s="6" t="s">
        <v>25</v>
      </c>
      <c r="B22" s="7">
        <v>942</v>
      </c>
      <c r="C22" s="7">
        <v>1092</v>
      </c>
      <c r="D22" s="7">
        <v>730</v>
      </c>
      <c r="E22" s="7">
        <v>478</v>
      </c>
      <c r="F22" s="7">
        <v>818</v>
      </c>
      <c r="G22" s="7">
        <v>672</v>
      </c>
      <c r="H22" s="7">
        <v>756</v>
      </c>
      <c r="I22" s="7">
        <v>962</v>
      </c>
      <c r="J22" s="7">
        <v>604</v>
      </c>
      <c r="K22" s="7">
        <v>994</v>
      </c>
      <c r="L22" s="7">
        <v>584</v>
      </c>
      <c r="M22" s="7">
        <v>714</v>
      </c>
      <c r="O22" s="7">
        <v>1406</v>
      </c>
      <c r="P22" s="7">
        <v>1078</v>
      </c>
      <c r="Q22" s="7">
        <v>1596</v>
      </c>
      <c r="R22" s="7">
        <v>464</v>
      </c>
      <c r="S22" s="7">
        <v>1472</v>
      </c>
      <c r="T22" s="7">
        <v>698</v>
      </c>
      <c r="U22" s="7">
        <v>1574</v>
      </c>
      <c r="V22" s="7">
        <v>942</v>
      </c>
      <c r="W22" s="7">
        <v>1690</v>
      </c>
      <c r="X22" s="7">
        <v>942</v>
      </c>
      <c r="Y22" s="7">
        <v>1760</v>
      </c>
      <c r="Z22" s="7">
        <v>976</v>
      </c>
      <c r="AA22" s="7">
        <v>1810</v>
      </c>
      <c r="AB22" s="7">
        <v>730</v>
      </c>
      <c r="AC22" s="3"/>
      <c r="AD22" s="7">
        <f t="shared" si="2"/>
        <v>212</v>
      </c>
      <c r="AE22" s="7">
        <f t="shared" si="3"/>
        <v>614</v>
      </c>
      <c r="AF22" s="7">
        <f t="shared" si="4"/>
        <v>124</v>
      </c>
      <c r="AG22" s="7">
        <f t="shared" si="5"/>
        <v>420</v>
      </c>
      <c r="AH22" s="7">
        <f t="shared" si="6"/>
        <v>186</v>
      </c>
      <c r="AI22" s="7">
        <f t="shared" si="7"/>
        <v>130</v>
      </c>
      <c r="AJ22" s="7">
        <f t="shared" si="8"/>
        <v>338</v>
      </c>
      <c r="AK22" s="7">
        <f t="shared" si="9"/>
        <v>98</v>
      </c>
      <c r="AL22" s="7">
        <f t="shared" si="10"/>
        <v>358</v>
      </c>
      <c r="AM22" s="7">
        <f t="shared" si="11"/>
        <v>378</v>
      </c>
      <c r="AO22" s="7">
        <f t="shared" si="12"/>
        <v>190</v>
      </c>
      <c r="AP22" s="7">
        <f t="shared" si="13"/>
        <v>614</v>
      </c>
      <c r="AQ22" s="7">
        <f t="shared" si="14"/>
        <v>66</v>
      </c>
      <c r="AR22" s="7">
        <f t="shared" si="15"/>
        <v>380</v>
      </c>
      <c r="AS22" s="7">
        <f t="shared" si="16"/>
        <v>168</v>
      </c>
      <c r="AT22" s="7">
        <f t="shared" si="17"/>
        <v>136</v>
      </c>
      <c r="AU22" s="7">
        <f t="shared" si="18"/>
        <v>284</v>
      </c>
      <c r="AV22" s="7">
        <f t="shared" si="19"/>
        <v>136</v>
      </c>
      <c r="AW22" s="7">
        <f t="shared" si="20"/>
        <v>354</v>
      </c>
      <c r="AX22" s="7">
        <f t="shared" si="21"/>
        <v>102</v>
      </c>
      <c r="AY22" s="7">
        <f t="shared" si="22"/>
        <v>404</v>
      </c>
      <c r="AZ22" s="7">
        <f t="shared" si="23"/>
        <v>348</v>
      </c>
      <c r="BA22" s="3"/>
      <c r="BB22" s="8">
        <f>AD22*11.7/168</f>
        <v>14.764285714285712</v>
      </c>
      <c r="BC22" s="8">
        <f t="shared" ref="BC22:BX22" si="145">AE22*11.7/168</f>
        <v>42.760714285714279</v>
      </c>
      <c r="BD22" s="8">
        <f t="shared" si="145"/>
        <v>8.6357142857142861</v>
      </c>
      <c r="BE22" s="8">
        <f t="shared" si="145"/>
        <v>29.25</v>
      </c>
      <c r="BF22" s="8">
        <f t="shared" si="145"/>
        <v>12.953571428571427</v>
      </c>
      <c r="BG22" s="8">
        <f t="shared" si="145"/>
        <v>9.0535714285714288</v>
      </c>
      <c r="BH22" s="8">
        <f t="shared" si="145"/>
        <v>23.539285714285715</v>
      </c>
      <c r="BI22" s="8">
        <f t="shared" si="145"/>
        <v>6.8249999999999993</v>
      </c>
      <c r="BJ22" s="8">
        <f t="shared" si="145"/>
        <v>24.932142857142853</v>
      </c>
      <c r="BK22" s="8">
        <f t="shared" si="145"/>
        <v>26.324999999999996</v>
      </c>
      <c r="BL22" s="8">
        <f t="shared" si="145"/>
        <v>0</v>
      </c>
      <c r="BM22" s="8">
        <f t="shared" si="145"/>
        <v>13.232142857142858</v>
      </c>
      <c r="BN22" s="8">
        <f t="shared" si="145"/>
        <v>42.760714285714279</v>
      </c>
      <c r="BO22" s="8">
        <f t="shared" si="145"/>
        <v>4.5964285714285706</v>
      </c>
      <c r="BP22" s="8">
        <f t="shared" si="145"/>
        <v>26.464285714285715</v>
      </c>
      <c r="BQ22" s="8">
        <f t="shared" si="145"/>
        <v>11.7</v>
      </c>
      <c r="BR22" s="8">
        <f t="shared" si="145"/>
        <v>9.4714285714285698</v>
      </c>
      <c r="BS22" s="8">
        <f t="shared" si="145"/>
        <v>19.778571428571428</v>
      </c>
      <c r="BT22" s="8">
        <f t="shared" si="145"/>
        <v>9.4714285714285698</v>
      </c>
      <c r="BU22" s="8">
        <f t="shared" si="145"/>
        <v>24.653571428571428</v>
      </c>
      <c r="BV22" s="8">
        <f t="shared" si="145"/>
        <v>7.1035714285714278</v>
      </c>
      <c r="BW22" s="8">
        <f t="shared" si="145"/>
        <v>28.135714285714283</v>
      </c>
      <c r="BX22" s="8">
        <f t="shared" si="145"/>
        <v>24.235714285714284</v>
      </c>
      <c r="BY22" s="3"/>
      <c r="BZ22" s="8">
        <f t="shared" si="46"/>
        <v>45.237847195435265</v>
      </c>
      <c r="CA22" s="8">
        <f t="shared" si="47"/>
        <v>30.498164882898934</v>
      </c>
      <c r="CB22" s="8">
        <f t="shared" si="48"/>
        <v>15.803865614695251</v>
      </c>
      <c r="CC22" s="8">
        <f t="shared" si="49"/>
        <v>24.508745315474137</v>
      </c>
      <c r="CD22" s="8">
        <f t="shared" si="50"/>
        <v>36.257652605332559</v>
      </c>
      <c r="CE22" s="8"/>
      <c r="CF22" s="8">
        <f t="shared" si="51"/>
        <v>44.761236475507751</v>
      </c>
      <c r="CG22" s="8">
        <f t="shared" si="52"/>
        <v>26.860483502342095</v>
      </c>
      <c r="CH22" s="8">
        <f t="shared" si="53"/>
        <v>15.053171067375585</v>
      </c>
      <c r="CI22" s="8">
        <f t="shared" si="54"/>
        <v>21.929428787334508</v>
      </c>
      <c r="CJ22" s="8">
        <f t="shared" si="55"/>
        <v>25.656564680886056</v>
      </c>
      <c r="CK22" s="8">
        <f t="shared" si="56"/>
        <v>37.134731253990815</v>
      </c>
      <c r="CL22" s="5"/>
      <c r="CM22" s="8">
        <f t="shared" si="57"/>
        <v>14.835726752178537</v>
      </c>
      <c r="CN22" s="8">
        <f t="shared" si="58"/>
        <v>20.65283557642724</v>
      </c>
      <c r="CO22" s="8">
        <f t="shared" si="59"/>
        <v>10.817757510270805</v>
      </c>
      <c r="CP22" s="8">
        <f t="shared" si="60"/>
        <v>19.549681609182489</v>
      </c>
      <c r="CQ22" s="8">
        <f t="shared" si="61"/>
        <v>19.326614368770944</v>
      </c>
      <c r="CR22" s="8"/>
      <c r="CS22" s="8">
        <f t="shared" si="62"/>
        <v>18.443132743874155</v>
      </c>
      <c r="CT22" s="8">
        <f t="shared" si="63"/>
        <v>18.4178696085722</v>
      </c>
      <c r="CU22" s="8">
        <f t="shared" si="64"/>
        <v>8.0785714285714292</v>
      </c>
      <c r="CV22" s="8">
        <f t="shared" si="65"/>
        <v>5.4196284419671787</v>
      </c>
      <c r="CW22" s="8">
        <f t="shared" si="66"/>
        <v>17.482437980873893</v>
      </c>
      <c r="CX22" s="8">
        <f t="shared" si="67"/>
        <v>23.775871515604432</v>
      </c>
      <c r="CY22" s="8">
        <f t="shared" si="68"/>
        <v>22.787159884729931</v>
      </c>
      <c r="CZ22" s="8">
        <f t="shared" si="69"/>
        <v>16.965434547566268</v>
      </c>
    </row>
    <row r="23" spans="1:104" s="7" customFormat="1">
      <c r="A23" s="6" t="s">
        <v>26</v>
      </c>
      <c r="B23" s="7">
        <v>942</v>
      </c>
      <c r="C23" s="7">
        <v>956</v>
      </c>
      <c r="D23" s="7">
        <v>762</v>
      </c>
      <c r="E23" s="7">
        <v>390</v>
      </c>
      <c r="F23" s="7">
        <v>846</v>
      </c>
      <c r="G23" s="7">
        <v>582</v>
      </c>
      <c r="H23" s="7">
        <v>784</v>
      </c>
      <c r="I23" s="7">
        <v>978</v>
      </c>
      <c r="J23" s="7">
        <v>654</v>
      </c>
      <c r="K23" s="7">
        <v>980</v>
      </c>
      <c r="L23" s="7">
        <v>634</v>
      </c>
      <c r="M23" s="7">
        <v>592</v>
      </c>
      <c r="O23" s="7">
        <v>1372</v>
      </c>
      <c r="P23" s="7">
        <v>950</v>
      </c>
      <c r="Q23" s="7">
        <v>1562</v>
      </c>
      <c r="R23" s="7">
        <v>414</v>
      </c>
      <c r="S23" s="7">
        <v>1440</v>
      </c>
      <c r="T23" s="7">
        <v>628</v>
      </c>
      <c r="U23" s="7">
        <v>1506</v>
      </c>
      <c r="V23" s="7">
        <v>944</v>
      </c>
      <c r="W23" s="7">
        <v>1604</v>
      </c>
      <c r="X23" s="7">
        <v>948</v>
      </c>
      <c r="Y23" s="7">
        <v>1664</v>
      </c>
      <c r="Z23" s="7">
        <v>962</v>
      </c>
      <c r="AA23" s="7">
        <v>1738</v>
      </c>
      <c r="AB23" s="7">
        <v>656</v>
      </c>
      <c r="AC23" s="3"/>
      <c r="AD23" s="7">
        <f t="shared" ref="AD23:AD116" si="146">ABS(B23-D23)</f>
        <v>180</v>
      </c>
      <c r="AE23" s="7">
        <f t="shared" ref="AE23:AE116" si="147">ABS(C23-E23)</f>
        <v>566</v>
      </c>
      <c r="AF23" s="7">
        <f t="shared" ref="AF23:AF116" si="148">ABS(B23-F23)</f>
        <v>96</v>
      </c>
      <c r="AG23" s="7">
        <f t="shared" ref="AG23:AG116" si="149">ABS(C23-G23)</f>
        <v>374</v>
      </c>
      <c r="AH23" s="7">
        <f t="shared" ref="AH23:AH116" si="150">ABS(B23-H23)</f>
        <v>158</v>
      </c>
      <c r="AI23" s="7">
        <f t="shared" ref="AI23:AI116" si="151">ABS(C23-I23)</f>
        <v>22</v>
      </c>
      <c r="AJ23" s="7">
        <f t="shared" ref="AJ23:AJ116" si="152">ABS(B23-J23)</f>
        <v>288</v>
      </c>
      <c r="AK23" s="7">
        <f t="shared" ref="AK23:AK116" si="153">ABS(C23-K23)</f>
        <v>24</v>
      </c>
      <c r="AL23" s="7">
        <f t="shared" ref="AL23:AL116" si="154">ABS(B23-L23)</f>
        <v>308</v>
      </c>
      <c r="AM23" s="7">
        <f t="shared" ref="AM23:AM116" si="155">ABS(C23-M23)</f>
        <v>364</v>
      </c>
      <c r="AO23" s="7">
        <f t="shared" ref="AO23:AO116" si="156">ABS(O23-Q23)</f>
        <v>190</v>
      </c>
      <c r="AP23" s="7">
        <f t="shared" ref="AP23:AP116" si="157">ABS(P23-R23)</f>
        <v>536</v>
      </c>
      <c r="AQ23" s="7">
        <f t="shared" ref="AQ23:AQ116" si="158">ABS(O23-S23)</f>
        <v>68</v>
      </c>
      <c r="AR23" s="7">
        <f t="shared" ref="AR23:AR116" si="159">ABS(P23-T23)</f>
        <v>322</v>
      </c>
      <c r="AS23" s="7">
        <f t="shared" ref="AS23:AS116" si="160">ABS(O23-U23)</f>
        <v>134</v>
      </c>
      <c r="AT23" s="7">
        <f t="shared" ref="AT23:AT116" si="161">ABS(P23-V23)</f>
        <v>6</v>
      </c>
      <c r="AU23" s="7">
        <f t="shared" ref="AU23:AU116" si="162">ABS(O23-W23)</f>
        <v>232</v>
      </c>
      <c r="AV23" s="7">
        <f t="shared" ref="AV23:AV116" si="163">ABS(P23-X23)</f>
        <v>2</v>
      </c>
      <c r="AW23" s="7">
        <f t="shared" ref="AW23:AW116" si="164">ABS(O23-Y23)</f>
        <v>292</v>
      </c>
      <c r="AX23" s="7">
        <f t="shared" ref="AX23:AX116" si="165">ABS(P23-Z23)</f>
        <v>12</v>
      </c>
      <c r="AY23" s="7">
        <f t="shared" ref="AY23:AY116" si="166">ABS(O23-AA23)</f>
        <v>366</v>
      </c>
      <c r="AZ23" s="7">
        <f t="shared" ref="AZ23:AZ116" si="167">ABS(P23-AB23)</f>
        <v>294</v>
      </c>
      <c r="BA23" s="3"/>
      <c r="BB23" s="8">
        <f>AD23*11.7/146.18</f>
        <v>14.406895608154329</v>
      </c>
      <c r="BC23" s="8">
        <f t="shared" ref="BC23:BX23" si="168">AE23*11.7/146.18</f>
        <v>45.301682856751945</v>
      </c>
      <c r="BD23" s="8">
        <f t="shared" si="168"/>
        <v>7.683677657682308</v>
      </c>
      <c r="BE23" s="8">
        <f t="shared" si="168"/>
        <v>29.934327541387329</v>
      </c>
      <c r="BF23" s="8">
        <f t="shared" si="168"/>
        <v>12.646052811602134</v>
      </c>
      <c r="BG23" s="8">
        <f t="shared" si="168"/>
        <v>1.7608427965521958</v>
      </c>
      <c r="BH23" s="8">
        <f t="shared" si="168"/>
        <v>23.051032973046926</v>
      </c>
      <c r="BI23" s="8">
        <f t="shared" si="168"/>
        <v>1.920919414420577</v>
      </c>
      <c r="BJ23" s="8">
        <f t="shared" si="168"/>
        <v>24.651799151730742</v>
      </c>
      <c r="BK23" s="8">
        <f t="shared" si="168"/>
        <v>29.133944452045423</v>
      </c>
      <c r="BL23" s="8">
        <f t="shared" si="168"/>
        <v>0</v>
      </c>
      <c r="BM23" s="8">
        <f t="shared" si="168"/>
        <v>15.207278697496237</v>
      </c>
      <c r="BN23" s="8">
        <f t="shared" si="168"/>
        <v>42.900533588726226</v>
      </c>
      <c r="BO23" s="8">
        <f t="shared" si="168"/>
        <v>5.4426050075249686</v>
      </c>
      <c r="BP23" s="8">
        <f t="shared" si="168"/>
        <v>25.77233547680941</v>
      </c>
      <c r="BQ23" s="8">
        <f t="shared" si="168"/>
        <v>10.725133397181557</v>
      </c>
      <c r="BR23" s="8">
        <f t="shared" si="168"/>
        <v>0.48022985360514425</v>
      </c>
      <c r="BS23" s="8">
        <f t="shared" si="168"/>
        <v>18.568887672732245</v>
      </c>
      <c r="BT23" s="8">
        <f t="shared" si="168"/>
        <v>0.16007661786838143</v>
      </c>
      <c r="BU23" s="8">
        <f t="shared" si="168"/>
        <v>23.371186208783687</v>
      </c>
      <c r="BV23" s="8">
        <f t="shared" si="168"/>
        <v>0.9604597072102885</v>
      </c>
      <c r="BW23" s="8">
        <f t="shared" si="168"/>
        <v>29.294021069913804</v>
      </c>
      <c r="BX23" s="8">
        <f t="shared" si="168"/>
        <v>23.531262826652071</v>
      </c>
      <c r="BY23" s="3"/>
      <c r="BZ23" s="8">
        <f t="shared" si="46"/>
        <v>47.537365416249031</v>
      </c>
      <c r="CA23" s="8">
        <f t="shared" si="47"/>
        <v>30.904738596244851</v>
      </c>
      <c r="CB23" s="8">
        <f t="shared" si="48"/>
        <v>12.768054631305429</v>
      </c>
      <c r="CC23" s="8">
        <f t="shared" si="49"/>
        <v>23.130932806983694</v>
      </c>
      <c r="CD23" s="8">
        <f t="shared" si="50"/>
        <v>38.164092033639953</v>
      </c>
      <c r="CE23" s="8"/>
      <c r="CF23" s="8">
        <f t="shared" si="51"/>
        <v>45.516119206065341</v>
      </c>
      <c r="CG23" s="8">
        <f t="shared" si="52"/>
        <v>26.340752175994229</v>
      </c>
      <c r="CH23" s="8">
        <f t="shared" si="53"/>
        <v>10.735879428329698</v>
      </c>
      <c r="CI23" s="8">
        <f t="shared" si="54"/>
        <v>18.569577645335279</v>
      </c>
      <c r="CJ23" s="8">
        <f t="shared" si="55"/>
        <v>23.390913356575354</v>
      </c>
      <c r="CK23" s="8">
        <f t="shared" si="56"/>
        <v>37.574725556702759</v>
      </c>
      <c r="CL23" s="5"/>
      <c r="CM23" s="8">
        <f t="shared" si="57"/>
        <v>16.773707669988003</v>
      </c>
      <c r="CN23" s="8">
        <f t="shared" si="58"/>
        <v>28.607174097343112</v>
      </c>
      <c r="CO23" s="8">
        <f t="shared" si="59"/>
        <v>10.406211447190945</v>
      </c>
      <c r="CP23" s="8">
        <f t="shared" si="60"/>
        <v>27.260065738314253</v>
      </c>
      <c r="CQ23" s="8">
        <f t="shared" si="61"/>
        <v>19.140371306226186</v>
      </c>
      <c r="CR23" s="8"/>
      <c r="CS23" s="8">
        <f t="shared" si="62"/>
        <v>19.716085383074599</v>
      </c>
      <c r="CT23" s="8">
        <f t="shared" si="63"/>
        <v>25.837873616899063</v>
      </c>
      <c r="CU23" s="8">
        <f t="shared" si="64"/>
        <v>7.8502852960623306</v>
      </c>
      <c r="CV23" s="8">
        <f t="shared" si="65"/>
        <v>4.8685402657332846</v>
      </c>
      <c r="CW23" s="8">
        <f t="shared" si="66"/>
        <v>23.334976457001648</v>
      </c>
      <c r="CX23" s="8">
        <f t="shared" si="67"/>
        <v>23.950051367823939</v>
      </c>
      <c r="CY23" s="8">
        <f t="shared" si="68"/>
        <v>28.77997742292937</v>
      </c>
      <c r="CZ23" s="8">
        <f t="shared" si="69"/>
        <v>25.714603461709853</v>
      </c>
    </row>
    <row r="24" spans="1:104" s="13" customFormat="1" ht="15.75" thickBot="1">
      <c r="A24" s="12" t="s">
        <v>27</v>
      </c>
      <c r="B24" s="13">
        <v>1032</v>
      </c>
      <c r="C24" s="13">
        <v>1016</v>
      </c>
      <c r="D24" s="13">
        <v>838</v>
      </c>
      <c r="E24" s="13">
        <v>442</v>
      </c>
      <c r="F24" s="13">
        <v>914</v>
      </c>
      <c r="G24" s="13">
        <v>586</v>
      </c>
      <c r="H24" s="13">
        <v>884</v>
      </c>
      <c r="I24" s="13">
        <v>890</v>
      </c>
      <c r="J24" s="13">
        <v>758</v>
      </c>
      <c r="K24" s="13">
        <v>894</v>
      </c>
      <c r="L24" s="13">
        <v>710</v>
      </c>
      <c r="M24" s="13">
        <v>592</v>
      </c>
      <c r="O24" s="13">
        <v>1446</v>
      </c>
      <c r="P24" s="13">
        <v>1012</v>
      </c>
      <c r="Q24" s="13">
        <v>1664</v>
      </c>
      <c r="R24" s="13">
        <v>444</v>
      </c>
      <c r="S24" s="13">
        <v>1542</v>
      </c>
      <c r="T24" s="13">
        <v>620</v>
      </c>
      <c r="U24" s="13">
        <v>1596</v>
      </c>
      <c r="V24" s="13">
        <v>878</v>
      </c>
      <c r="W24" s="13">
        <v>1682</v>
      </c>
      <c r="X24" s="13">
        <v>870</v>
      </c>
      <c r="Y24" s="13">
        <v>1746</v>
      </c>
      <c r="Z24" s="13">
        <v>904</v>
      </c>
      <c r="AA24" s="13">
        <v>1838</v>
      </c>
      <c r="AB24" s="13">
        <v>644</v>
      </c>
      <c r="AC24" s="14"/>
      <c r="AD24" s="13">
        <f t="shared" si="146"/>
        <v>194</v>
      </c>
      <c r="AE24" s="13">
        <f t="shared" si="147"/>
        <v>574</v>
      </c>
      <c r="AF24" s="13">
        <f t="shared" si="148"/>
        <v>118</v>
      </c>
      <c r="AG24" s="13">
        <f t="shared" si="149"/>
        <v>430</v>
      </c>
      <c r="AH24" s="13">
        <f t="shared" si="150"/>
        <v>148</v>
      </c>
      <c r="AI24" s="13">
        <f t="shared" si="151"/>
        <v>126</v>
      </c>
      <c r="AJ24" s="13">
        <f t="shared" si="152"/>
        <v>274</v>
      </c>
      <c r="AK24" s="13">
        <f t="shared" si="153"/>
        <v>122</v>
      </c>
      <c r="AL24" s="13">
        <f t="shared" si="154"/>
        <v>322</v>
      </c>
      <c r="AM24" s="13">
        <f t="shared" si="155"/>
        <v>424</v>
      </c>
      <c r="AO24" s="13">
        <f t="shared" si="156"/>
        <v>218</v>
      </c>
      <c r="AP24" s="13">
        <f t="shared" si="157"/>
        <v>568</v>
      </c>
      <c r="AQ24" s="13">
        <f t="shared" si="158"/>
        <v>96</v>
      </c>
      <c r="AR24" s="13">
        <f t="shared" si="159"/>
        <v>392</v>
      </c>
      <c r="AS24" s="13">
        <f t="shared" si="160"/>
        <v>150</v>
      </c>
      <c r="AT24" s="13">
        <f t="shared" si="161"/>
        <v>134</v>
      </c>
      <c r="AU24" s="13">
        <f t="shared" si="162"/>
        <v>236</v>
      </c>
      <c r="AV24" s="13">
        <f t="shared" si="163"/>
        <v>142</v>
      </c>
      <c r="AW24" s="13">
        <f t="shared" si="164"/>
        <v>300</v>
      </c>
      <c r="AX24" s="13">
        <f t="shared" si="165"/>
        <v>108</v>
      </c>
      <c r="AY24" s="13">
        <f t="shared" si="166"/>
        <v>392</v>
      </c>
      <c r="AZ24" s="13">
        <f t="shared" si="167"/>
        <v>368</v>
      </c>
      <c r="BA24" s="14"/>
      <c r="BB24" s="15">
        <f>AD24*11.7/138</f>
        <v>16.447826086956521</v>
      </c>
      <c r="BC24" s="15">
        <f t="shared" ref="BC24:BX24" si="169">AE24*11.7/138</f>
        <v>48.665217391304346</v>
      </c>
      <c r="BD24" s="15">
        <f t="shared" si="169"/>
        <v>10.004347826086956</v>
      </c>
      <c r="BE24" s="15">
        <f t="shared" si="169"/>
        <v>36.456521739130437</v>
      </c>
      <c r="BF24" s="15">
        <f t="shared" si="169"/>
        <v>12.547826086956521</v>
      </c>
      <c r="BG24" s="15">
        <f t="shared" si="169"/>
        <v>10.682608695652172</v>
      </c>
      <c r="BH24" s="15">
        <f t="shared" si="169"/>
        <v>23.230434782608693</v>
      </c>
      <c r="BI24" s="15">
        <f t="shared" si="169"/>
        <v>10.343478260869563</v>
      </c>
      <c r="BJ24" s="15">
        <f t="shared" si="169"/>
        <v>27.299999999999997</v>
      </c>
      <c r="BK24" s="15">
        <f t="shared" si="169"/>
        <v>35.947826086956518</v>
      </c>
      <c r="BL24" s="15">
        <f t="shared" si="169"/>
        <v>0</v>
      </c>
      <c r="BM24" s="15">
        <f t="shared" si="169"/>
        <v>18.482608695652175</v>
      </c>
      <c r="BN24" s="15">
        <f t="shared" si="169"/>
        <v>48.156521739130433</v>
      </c>
      <c r="BO24" s="15">
        <f t="shared" si="169"/>
        <v>8.1391304347826079</v>
      </c>
      <c r="BP24" s="15">
        <f t="shared" si="169"/>
        <v>33.234782608695653</v>
      </c>
      <c r="BQ24" s="15">
        <f t="shared" si="169"/>
        <v>12.717391304347826</v>
      </c>
      <c r="BR24" s="15">
        <f t="shared" si="169"/>
        <v>11.36086956521739</v>
      </c>
      <c r="BS24" s="15">
        <f t="shared" si="169"/>
        <v>20.008695652173913</v>
      </c>
      <c r="BT24" s="15">
        <f t="shared" si="169"/>
        <v>12.039130434782608</v>
      </c>
      <c r="BU24" s="15">
        <f t="shared" si="169"/>
        <v>25.434782608695652</v>
      </c>
      <c r="BV24" s="15">
        <f t="shared" si="169"/>
        <v>9.1565217391304348</v>
      </c>
      <c r="BW24" s="15">
        <f t="shared" si="169"/>
        <v>33.234782608695653</v>
      </c>
      <c r="BX24" s="15">
        <f t="shared" si="169"/>
        <v>31.199999999999996</v>
      </c>
      <c r="BY24" s="14"/>
      <c r="BZ24" s="15">
        <f t="shared" si="46"/>
        <v>51.369586008938001</v>
      </c>
      <c r="CA24" s="15">
        <f t="shared" si="47"/>
        <v>37.804298072322688</v>
      </c>
      <c r="CB24" s="15">
        <f t="shared" si="48"/>
        <v>16.479261756915264</v>
      </c>
      <c r="CC24" s="15">
        <f t="shared" si="49"/>
        <v>25.429129806623685</v>
      </c>
      <c r="CD24" s="15">
        <f t="shared" si="50"/>
        <v>45.139076202089818</v>
      </c>
      <c r="CE24" s="15"/>
      <c r="CF24" s="15">
        <f t="shared" si="51"/>
        <v>51.581560757774085</v>
      </c>
      <c r="CG24" s="15">
        <f t="shared" si="52"/>
        <v>34.216899615272915</v>
      </c>
      <c r="CH24" s="15">
        <f t="shared" si="53"/>
        <v>17.052900013363839</v>
      </c>
      <c r="CI24" s="15">
        <f t="shared" si="54"/>
        <v>23.351414589421175</v>
      </c>
      <c r="CJ24" s="15">
        <f t="shared" si="55"/>
        <v>27.032758954845416</v>
      </c>
      <c r="CK24" s="15">
        <f t="shared" si="56"/>
        <v>45.584984096161087</v>
      </c>
      <c r="CL24" s="16"/>
      <c r="CM24" s="15">
        <f t="shared" si="57"/>
        <v>13.804733305127947</v>
      </c>
      <c r="CN24" s="15">
        <f t="shared" si="58"/>
        <v>25.899109545239103</v>
      </c>
      <c r="CO24" s="15">
        <f t="shared" si="59"/>
        <v>10.687990362842738</v>
      </c>
      <c r="CP24" s="15">
        <f t="shared" si="60"/>
        <v>25.925739886411051</v>
      </c>
      <c r="CQ24" s="15">
        <f t="shared" si="61"/>
        <v>16.718304944785611</v>
      </c>
      <c r="CR24" s="15"/>
      <c r="CS24" s="15">
        <f t="shared" si="62"/>
        <v>18.156151607921483</v>
      </c>
      <c r="CT24" s="15">
        <f t="shared" si="63"/>
        <v>22.347897986688601</v>
      </c>
      <c r="CU24" s="15">
        <f t="shared" si="64"/>
        <v>7.3227834120511144</v>
      </c>
      <c r="CV24" s="15">
        <f t="shared" si="65"/>
        <v>6.1442536204151663</v>
      </c>
      <c r="CW24" s="15">
        <f t="shared" si="66"/>
        <v>23.382791403881381</v>
      </c>
      <c r="CX24" s="15">
        <f t="shared" si="67"/>
        <v>22.475548150162737</v>
      </c>
      <c r="CY24" s="15">
        <f t="shared" si="68"/>
        <v>24.292843586690513</v>
      </c>
      <c r="CZ24" s="15">
        <f t="shared" si="69"/>
        <v>23.282360247121609</v>
      </c>
    </row>
    <row r="25" spans="1:104" s="7" customFormat="1">
      <c r="A25" s="6" t="s">
        <v>28</v>
      </c>
      <c r="B25" s="7">
        <v>964</v>
      </c>
      <c r="C25" s="7">
        <v>1110</v>
      </c>
      <c r="D25" s="7">
        <v>714</v>
      </c>
      <c r="E25" s="7">
        <v>504</v>
      </c>
      <c r="F25" s="7">
        <v>812</v>
      </c>
      <c r="G25" s="7">
        <v>716</v>
      </c>
      <c r="H25" s="7">
        <v>800</v>
      </c>
      <c r="I25" s="7">
        <v>968</v>
      </c>
      <c r="J25" s="7">
        <v>660</v>
      </c>
      <c r="K25" s="7">
        <v>992</v>
      </c>
      <c r="L25" s="7">
        <v>594</v>
      </c>
      <c r="M25" s="7">
        <v>732</v>
      </c>
      <c r="O25" s="7">
        <v>1370</v>
      </c>
      <c r="P25" s="7">
        <v>1130</v>
      </c>
      <c r="Q25" s="7">
        <v>1606</v>
      </c>
      <c r="R25" s="7">
        <v>548</v>
      </c>
      <c r="S25" s="7">
        <v>1418</v>
      </c>
      <c r="T25" s="7">
        <v>730</v>
      </c>
      <c r="U25" s="7">
        <v>1522</v>
      </c>
      <c r="V25" s="7">
        <v>1016</v>
      </c>
      <c r="W25" s="7">
        <v>1654</v>
      </c>
      <c r="X25" s="7">
        <v>1028</v>
      </c>
      <c r="Y25" s="7">
        <v>1708</v>
      </c>
      <c r="Z25" s="7">
        <v>1056</v>
      </c>
      <c r="AA25" s="7">
        <v>1754</v>
      </c>
      <c r="AB25" s="7">
        <v>790</v>
      </c>
      <c r="AC25" s="3"/>
      <c r="AD25" s="7">
        <f t="shared" si="146"/>
        <v>250</v>
      </c>
      <c r="AE25" s="7">
        <f t="shared" si="147"/>
        <v>606</v>
      </c>
      <c r="AF25" s="7">
        <f t="shared" si="148"/>
        <v>152</v>
      </c>
      <c r="AG25" s="7">
        <f t="shared" si="149"/>
        <v>394</v>
      </c>
      <c r="AH25" s="7">
        <f t="shared" si="150"/>
        <v>164</v>
      </c>
      <c r="AI25" s="7">
        <f t="shared" si="151"/>
        <v>142</v>
      </c>
      <c r="AJ25" s="7">
        <f t="shared" si="152"/>
        <v>304</v>
      </c>
      <c r="AK25" s="7">
        <f t="shared" si="153"/>
        <v>118</v>
      </c>
      <c r="AL25" s="7">
        <f t="shared" si="154"/>
        <v>370</v>
      </c>
      <c r="AM25" s="7">
        <f t="shared" si="155"/>
        <v>378</v>
      </c>
      <c r="AO25" s="7">
        <f t="shared" si="156"/>
        <v>236</v>
      </c>
      <c r="AP25" s="7">
        <f t="shared" si="157"/>
        <v>582</v>
      </c>
      <c r="AQ25" s="7">
        <f t="shared" si="158"/>
        <v>48</v>
      </c>
      <c r="AR25" s="7">
        <f t="shared" si="159"/>
        <v>400</v>
      </c>
      <c r="AS25" s="7">
        <f t="shared" si="160"/>
        <v>152</v>
      </c>
      <c r="AT25" s="7">
        <f t="shared" si="161"/>
        <v>114</v>
      </c>
      <c r="AU25" s="7">
        <f t="shared" si="162"/>
        <v>284</v>
      </c>
      <c r="AV25" s="7">
        <f t="shared" si="163"/>
        <v>102</v>
      </c>
      <c r="AW25" s="7">
        <f t="shared" si="164"/>
        <v>338</v>
      </c>
      <c r="AX25" s="7">
        <f t="shared" si="165"/>
        <v>74</v>
      </c>
      <c r="AY25" s="7">
        <f t="shared" si="166"/>
        <v>384</v>
      </c>
      <c r="AZ25" s="7">
        <f t="shared" si="167"/>
        <v>340</v>
      </c>
      <c r="BA25" s="3"/>
      <c r="BB25" s="8">
        <f t="shared" ref="BB25:BK25" si="170">AD25*11.7/153</f>
        <v>19.117647058823529</v>
      </c>
      <c r="BC25" s="8">
        <f t="shared" si="170"/>
        <v>46.341176470588238</v>
      </c>
      <c r="BD25" s="8">
        <f t="shared" si="170"/>
        <v>11.623529411764705</v>
      </c>
      <c r="BE25" s="8">
        <f t="shared" si="170"/>
        <v>30.129411764705878</v>
      </c>
      <c r="BF25" s="8">
        <f t="shared" si="170"/>
        <v>12.541176470588235</v>
      </c>
      <c r="BG25" s="8">
        <f t="shared" si="170"/>
        <v>10.858823529411763</v>
      </c>
      <c r="BH25" s="8">
        <f t="shared" si="170"/>
        <v>23.247058823529411</v>
      </c>
      <c r="BI25" s="8">
        <f t="shared" si="170"/>
        <v>9.0235294117647058</v>
      </c>
      <c r="BJ25" s="8">
        <f t="shared" si="170"/>
        <v>28.294117647058822</v>
      </c>
      <c r="BK25" s="8">
        <f t="shared" si="170"/>
        <v>28.905882352941173</v>
      </c>
      <c r="BL25" s="8"/>
      <c r="BM25" s="8">
        <f t="shared" ref="BM25:BX25" si="171">AO25*11.7/153</f>
        <v>18.047058823529412</v>
      </c>
      <c r="BN25" s="8">
        <f t="shared" si="171"/>
        <v>44.505882352941171</v>
      </c>
      <c r="BO25" s="8">
        <f t="shared" si="171"/>
        <v>3.670588235294117</v>
      </c>
      <c r="BP25" s="8">
        <f t="shared" si="171"/>
        <v>30.588235294117649</v>
      </c>
      <c r="BQ25" s="8">
        <f t="shared" si="171"/>
        <v>11.623529411764705</v>
      </c>
      <c r="BR25" s="8">
        <f t="shared" si="171"/>
        <v>8.7176470588235286</v>
      </c>
      <c r="BS25" s="8">
        <f t="shared" si="171"/>
        <v>21.717647058823527</v>
      </c>
      <c r="BT25" s="8">
        <f t="shared" si="171"/>
        <v>7.7999999999999989</v>
      </c>
      <c r="BU25" s="8">
        <f t="shared" si="171"/>
        <v>25.847058823529412</v>
      </c>
      <c r="BV25" s="8">
        <f t="shared" si="171"/>
        <v>5.6588235294117641</v>
      </c>
      <c r="BW25" s="8">
        <f t="shared" si="171"/>
        <v>29.364705882352936</v>
      </c>
      <c r="BX25" s="8">
        <f t="shared" si="171"/>
        <v>25.999999999999996</v>
      </c>
      <c r="BY25" s="3"/>
      <c r="BZ25" s="8">
        <f t="shared" si="46"/>
        <v>50.129722378484651</v>
      </c>
      <c r="CA25" s="8">
        <f t="shared" si="47"/>
        <v>32.293774775850473</v>
      </c>
      <c r="CB25" s="8">
        <f t="shared" si="48"/>
        <v>16.589007074244755</v>
      </c>
      <c r="CC25" s="8">
        <f t="shared" si="49"/>
        <v>24.936916950369373</v>
      </c>
      <c r="CD25" s="8">
        <f t="shared" si="50"/>
        <v>40.44882109564729</v>
      </c>
      <c r="CE25" s="8"/>
      <c r="CF25" s="8">
        <f t="shared" si="51"/>
        <v>48.025721193895372</v>
      </c>
      <c r="CG25" s="8">
        <f t="shared" si="52"/>
        <v>30.80768339881115</v>
      </c>
      <c r="CH25" s="8">
        <f t="shared" si="53"/>
        <v>14.529411764705882</v>
      </c>
      <c r="CI25" s="8">
        <f t="shared" si="54"/>
        <v>23.07587904656345</v>
      </c>
      <c r="CJ25" s="8">
        <f t="shared" si="55"/>
        <v>26.459265552241124</v>
      </c>
      <c r="CK25" s="8">
        <f t="shared" si="56"/>
        <v>39.22098866113771</v>
      </c>
      <c r="CL25" s="5"/>
      <c r="CM25" s="8">
        <f t="shared" si="57"/>
        <v>17.860098381219835</v>
      </c>
      <c r="CN25" s="8">
        <f t="shared" si="58"/>
        <v>19.292424602906276</v>
      </c>
      <c r="CO25" s="8">
        <f t="shared" si="59"/>
        <v>10.862054200439582</v>
      </c>
      <c r="CP25" s="8">
        <f t="shared" si="60"/>
        <v>20.512941311417887</v>
      </c>
      <c r="CQ25" s="8">
        <f t="shared" si="61"/>
        <v>19.702717919759341</v>
      </c>
      <c r="CR25" s="8"/>
      <c r="CS25" s="8">
        <f t="shared" si="62"/>
        <v>20.009592855137594</v>
      </c>
      <c r="CT25" s="8">
        <f t="shared" si="63"/>
        <v>23.271697469548435</v>
      </c>
      <c r="CU25" s="8">
        <f t="shared" si="64"/>
        <v>10.135743051065955</v>
      </c>
      <c r="CV25" s="8">
        <f t="shared" si="65"/>
        <v>4.6515242878751115</v>
      </c>
      <c r="CW25" s="8">
        <f t="shared" si="66"/>
        <v>20.643093301103448</v>
      </c>
      <c r="CX25" s="8">
        <f t="shared" si="67"/>
        <v>21.692321604867388</v>
      </c>
      <c r="CY25" s="8">
        <f t="shared" si="68"/>
        <v>29.068883707497267</v>
      </c>
      <c r="CZ25" s="8">
        <f t="shared" si="69"/>
        <v>19.741264109740257</v>
      </c>
    </row>
    <row r="26" spans="1:104" s="7" customFormat="1">
      <c r="A26" s="6" t="s">
        <v>29</v>
      </c>
      <c r="B26" s="7">
        <v>952</v>
      </c>
      <c r="C26" s="7">
        <v>1108</v>
      </c>
      <c r="D26" s="7">
        <v>714</v>
      </c>
      <c r="E26" s="7">
        <v>498</v>
      </c>
      <c r="F26" s="7">
        <v>806</v>
      </c>
      <c r="G26" s="7">
        <v>710</v>
      </c>
      <c r="H26" s="7">
        <v>826</v>
      </c>
      <c r="I26" s="7">
        <v>1116</v>
      </c>
      <c r="J26" s="7">
        <v>694</v>
      </c>
      <c r="K26" s="7">
        <v>1136</v>
      </c>
      <c r="L26" s="7">
        <v>584</v>
      </c>
      <c r="M26" s="7">
        <v>728</v>
      </c>
      <c r="O26" s="7">
        <v>1364</v>
      </c>
      <c r="P26" s="7">
        <v>1150</v>
      </c>
      <c r="Q26" s="7">
        <v>1606</v>
      </c>
      <c r="R26" s="7">
        <v>544</v>
      </c>
      <c r="S26" s="7">
        <v>1414</v>
      </c>
      <c r="T26" s="7">
        <v>730</v>
      </c>
      <c r="U26" s="7">
        <v>1510</v>
      </c>
      <c r="V26" s="7">
        <v>1160</v>
      </c>
      <c r="W26" s="7">
        <v>1606</v>
      </c>
      <c r="X26" s="7">
        <v>1172</v>
      </c>
      <c r="Y26" s="7">
        <v>1668</v>
      </c>
      <c r="Z26" s="7">
        <v>1166</v>
      </c>
      <c r="AA26" s="7">
        <v>1754</v>
      </c>
      <c r="AB26" s="7">
        <v>796</v>
      </c>
      <c r="AC26" s="3"/>
      <c r="AD26" s="7">
        <f t="shared" si="146"/>
        <v>238</v>
      </c>
      <c r="AE26" s="7">
        <f t="shared" ref="AE26:AE29" si="172">ABS(C26-E26)</f>
        <v>610</v>
      </c>
      <c r="AF26" s="7">
        <f t="shared" ref="AF26:AF29" si="173">ABS(B26-F26)</f>
        <v>146</v>
      </c>
      <c r="AG26" s="7">
        <f t="shared" ref="AG26:AG29" si="174">ABS(C26-G26)</f>
        <v>398</v>
      </c>
      <c r="AH26" s="7">
        <f t="shared" ref="AH26:AH29" si="175">ABS(B26-H26)</f>
        <v>126</v>
      </c>
      <c r="AI26" s="7">
        <f t="shared" ref="AI26:AI29" si="176">ABS(C26-I26)</f>
        <v>8</v>
      </c>
      <c r="AJ26" s="7">
        <f t="shared" ref="AJ26:AJ29" si="177">ABS(B26-J26)</f>
        <v>258</v>
      </c>
      <c r="AK26" s="7">
        <f t="shared" ref="AK26:AK29" si="178">ABS(C26-K26)</f>
        <v>28</v>
      </c>
      <c r="AL26" s="7">
        <f t="shared" ref="AL26:AL29" si="179">ABS(B26-L26)</f>
        <v>368</v>
      </c>
      <c r="AM26" s="7">
        <f t="shared" ref="AM26:AM29" si="180">ABS(C26-M26)</f>
        <v>380</v>
      </c>
      <c r="AO26" s="7">
        <f t="shared" ref="AO26:AO29" si="181">ABS(O26-Q26)</f>
        <v>242</v>
      </c>
      <c r="AP26" s="7">
        <f t="shared" ref="AP26:AP29" si="182">ABS(P26-R26)</f>
        <v>606</v>
      </c>
      <c r="AQ26" s="7">
        <f t="shared" ref="AQ26:AQ29" si="183">ABS(O26-S26)</f>
        <v>50</v>
      </c>
      <c r="AR26" s="7">
        <f t="shared" ref="AR26:AR29" si="184">ABS(P26-T26)</f>
        <v>420</v>
      </c>
      <c r="AS26" s="7">
        <f t="shared" ref="AS26:AS29" si="185">ABS(O26-U26)</f>
        <v>146</v>
      </c>
      <c r="AT26" s="7">
        <f t="shared" ref="AT26:AT29" si="186">ABS(P26-V26)</f>
        <v>10</v>
      </c>
      <c r="AU26" s="7">
        <f t="shared" ref="AU26:AU29" si="187">ABS(O26-W26)</f>
        <v>242</v>
      </c>
      <c r="AV26" s="7">
        <f t="shared" ref="AV26:AV29" si="188">ABS(P26-X26)</f>
        <v>22</v>
      </c>
      <c r="AW26" s="7">
        <f t="shared" ref="AW26:AW29" si="189">ABS(O26-Y26)</f>
        <v>304</v>
      </c>
      <c r="AX26" s="7">
        <f t="shared" ref="AX26:AX29" si="190">ABS(P26-Z26)</f>
        <v>16</v>
      </c>
      <c r="AY26" s="7">
        <f t="shared" ref="AY26:AY29" si="191">ABS(O26-AA26)</f>
        <v>390</v>
      </c>
      <c r="AZ26" s="7">
        <f t="shared" ref="AZ26:AZ29" si="192">ABS(P26-AB26)</f>
        <v>354</v>
      </c>
      <c r="BA26" s="3"/>
      <c r="BB26" s="8">
        <f t="shared" ref="BB26:BB27" si="193">AD26*11.7/153</f>
        <v>18.2</v>
      </c>
      <c r="BC26" s="8">
        <f t="shared" ref="BC26:BC27" si="194">AE26*11.7/153</f>
        <v>46.647058823529413</v>
      </c>
      <c r="BD26" s="8">
        <f t="shared" ref="BD26:BD27" si="195">AF26*11.7/153</f>
        <v>11.164705882352941</v>
      </c>
      <c r="BE26" s="8">
        <f t="shared" ref="BE26:BE27" si="196">AG26*11.7/153</f>
        <v>30.435294117647054</v>
      </c>
      <c r="BF26" s="8">
        <f t="shared" ref="BF26:BF27" si="197">AH26*11.7/153</f>
        <v>9.6352941176470583</v>
      </c>
      <c r="BG26" s="8">
        <f t="shared" ref="BG26:BG27" si="198">AI26*11.7/153</f>
        <v>0.61176470588235288</v>
      </c>
      <c r="BH26" s="8">
        <f t="shared" ref="BH26:BH27" si="199">AJ26*11.7/153</f>
        <v>19.729411764705883</v>
      </c>
      <c r="BI26" s="8">
        <f t="shared" ref="BI26:BI27" si="200">AK26*11.7/153</f>
        <v>2.1411764705882352</v>
      </c>
      <c r="BJ26" s="8">
        <f t="shared" ref="BJ26:BJ27" si="201">AL26*11.7/153</f>
        <v>28.141176470588231</v>
      </c>
      <c r="BK26" s="8">
        <f t="shared" ref="BK26:BK27" si="202">AM26*11.7/153</f>
        <v>29.058823529411764</v>
      </c>
      <c r="BL26" s="8"/>
      <c r="BM26" s="8">
        <f t="shared" ref="BM26:BM27" si="203">AO26*11.7/153</f>
        <v>18.505882352941175</v>
      </c>
      <c r="BN26" s="8">
        <f t="shared" ref="BN26:BN27" si="204">AP26*11.7/153</f>
        <v>46.341176470588238</v>
      </c>
      <c r="BO26" s="8">
        <f t="shared" ref="BO26:BO27" si="205">AQ26*11.7/153</f>
        <v>3.8235294117647061</v>
      </c>
      <c r="BP26" s="8">
        <f t="shared" ref="BP26:BP27" si="206">AR26*11.7/153</f>
        <v>32.117647058823529</v>
      </c>
      <c r="BQ26" s="8">
        <f t="shared" ref="BQ26:BQ27" si="207">AS26*11.7/153</f>
        <v>11.164705882352941</v>
      </c>
      <c r="BR26" s="8">
        <f t="shared" ref="BR26:BR27" si="208">AT26*11.7/153</f>
        <v>0.76470588235294112</v>
      </c>
      <c r="BS26" s="8">
        <f t="shared" ref="BS26:BS27" si="209">AU26*11.7/153</f>
        <v>18.505882352941175</v>
      </c>
      <c r="BT26" s="8">
        <f t="shared" ref="BT26:BT27" si="210">AV26*11.7/153</f>
        <v>1.6823529411764704</v>
      </c>
      <c r="BU26" s="8">
        <f t="shared" ref="BU26:BU27" si="211">AW26*11.7/153</f>
        <v>23.247058823529411</v>
      </c>
      <c r="BV26" s="8">
        <f t="shared" ref="BV26:BV27" si="212">AX26*11.7/153</f>
        <v>1.2235294117647058</v>
      </c>
      <c r="BW26" s="8">
        <f t="shared" ref="BW26:BW27" si="213">AY26*11.7/153</f>
        <v>29.823529411764707</v>
      </c>
      <c r="BX26" s="8">
        <f t="shared" ref="BX26:BX27" si="214">AZ26*11.7/153</f>
        <v>27.070588235294117</v>
      </c>
      <c r="BY26" s="3"/>
      <c r="BZ26" s="8">
        <f t="shared" si="46"/>
        <v>50.071829374268056</v>
      </c>
      <c r="CA26" s="8">
        <f t="shared" si="47"/>
        <v>32.418479073934478</v>
      </c>
      <c r="CB26" s="8">
        <f t="shared" si="48"/>
        <v>9.6546956859824089</v>
      </c>
      <c r="CC26" s="8">
        <f t="shared" si="49"/>
        <v>19.845259516053591</v>
      </c>
      <c r="CD26" s="8">
        <f t="shared" si="50"/>
        <v>40.451712424349644</v>
      </c>
      <c r="CE26" s="8"/>
      <c r="CF26" s="8">
        <f t="shared" si="51"/>
        <v>49.899622426819022</v>
      </c>
      <c r="CG26" s="8">
        <f t="shared" si="52"/>
        <v>32.344437385086565</v>
      </c>
      <c r="CH26" s="8">
        <f t="shared" si="53"/>
        <v>11.190863797131637</v>
      </c>
      <c r="CI26" s="8">
        <f t="shared" si="54"/>
        <v>18.58219559362092</v>
      </c>
      <c r="CJ26" s="8">
        <f t="shared" si="55"/>
        <v>23.279234698891845</v>
      </c>
      <c r="CK26" s="8">
        <f t="shared" si="56"/>
        <v>40.277284590439301</v>
      </c>
      <c r="CL26" s="5"/>
      <c r="CM26" s="8">
        <f t="shared" si="57"/>
        <v>17.672483645506432</v>
      </c>
      <c r="CN26" s="8">
        <f t="shared" si="58"/>
        <v>29.862719349054849</v>
      </c>
      <c r="CO26" s="8">
        <f t="shared" si="59"/>
        <v>10.209324728829285</v>
      </c>
      <c r="CP26" s="8">
        <f t="shared" si="60"/>
        <v>28.201374233368824</v>
      </c>
      <c r="CQ26" s="8">
        <f t="shared" si="61"/>
        <v>20.203292067893855</v>
      </c>
      <c r="CR26" s="8"/>
      <c r="CS26" s="8">
        <f t="shared" si="62"/>
        <v>20.442120164420544</v>
      </c>
      <c r="CT26" s="8">
        <f t="shared" si="63"/>
        <v>32.200928439837618</v>
      </c>
      <c r="CU26" s="8">
        <f t="shared" si="64"/>
        <v>7.3983071102033735</v>
      </c>
      <c r="CV26" s="8">
        <f t="shared" si="65"/>
        <v>4.7633258713215696</v>
      </c>
      <c r="CW26" s="8">
        <f t="shared" si="66"/>
        <v>26.670590830068118</v>
      </c>
      <c r="CX26" s="8">
        <f t="shared" si="67"/>
        <v>22.348259571661348</v>
      </c>
      <c r="CY26" s="8">
        <f t="shared" si="68"/>
        <v>33.791694481291628</v>
      </c>
      <c r="CZ26" s="8">
        <f t="shared" si="69"/>
        <v>27.796611777293609</v>
      </c>
    </row>
    <row r="27" spans="1:104" s="13" customFormat="1" ht="15.75" thickBot="1">
      <c r="A27" s="12" t="s">
        <v>30</v>
      </c>
      <c r="B27" s="13">
        <v>936</v>
      </c>
      <c r="C27" s="13">
        <v>1074</v>
      </c>
      <c r="D27" s="13">
        <v>634</v>
      </c>
      <c r="E27" s="13">
        <v>308</v>
      </c>
      <c r="F27" s="13">
        <v>752</v>
      </c>
      <c r="G27" s="13">
        <v>522</v>
      </c>
      <c r="H27" s="13">
        <v>744</v>
      </c>
      <c r="I27" s="13">
        <v>890</v>
      </c>
      <c r="J27" s="13">
        <v>578</v>
      </c>
      <c r="K27" s="13">
        <v>924</v>
      </c>
      <c r="L27" s="13">
        <v>488</v>
      </c>
      <c r="M27" s="13">
        <v>520</v>
      </c>
      <c r="O27" s="13">
        <v>1432</v>
      </c>
      <c r="P27" s="13">
        <v>1114</v>
      </c>
      <c r="Q27" s="13">
        <v>1722</v>
      </c>
      <c r="R27" s="13">
        <v>368</v>
      </c>
      <c r="S27" s="13">
        <v>1518</v>
      </c>
      <c r="T27" s="13">
        <v>586</v>
      </c>
      <c r="U27" s="13">
        <v>1632</v>
      </c>
      <c r="V27" s="13">
        <v>954</v>
      </c>
      <c r="W27" s="13">
        <v>1760</v>
      </c>
      <c r="X27" s="13">
        <v>962</v>
      </c>
      <c r="Y27" s="13">
        <v>1834</v>
      </c>
      <c r="Z27" s="13">
        <v>1004</v>
      </c>
      <c r="AA27" s="13">
        <v>1894</v>
      </c>
      <c r="AB27" s="13">
        <v>648</v>
      </c>
      <c r="AC27" s="14"/>
      <c r="AD27" s="13">
        <f t="shared" si="146"/>
        <v>302</v>
      </c>
      <c r="AE27" s="13">
        <f t="shared" si="172"/>
        <v>766</v>
      </c>
      <c r="AF27" s="13">
        <f t="shared" si="173"/>
        <v>184</v>
      </c>
      <c r="AG27" s="13">
        <f t="shared" si="174"/>
        <v>552</v>
      </c>
      <c r="AH27" s="13">
        <f t="shared" si="175"/>
        <v>192</v>
      </c>
      <c r="AI27" s="13">
        <f t="shared" si="176"/>
        <v>184</v>
      </c>
      <c r="AJ27" s="13">
        <f t="shared" si="177"/>
        <v>358</v>
      </c>
      <c r="AK27" s="13">
        <f t="shared" si="178"/>
        <v>150</v>
      </c>
      <c r="AL27" s="13">
        <f t="shared" si="179"/>
        <v>448</v>
      </c>
      <c r="AM27" s="13">
        <f t="shared" si="180"/>
        <v>554</v>
      </c>
      <c r="AO27" s="13">
        <f t="shared" si="181"/>
        <v>290</v>
      </c>
      <c r="AP27" s="13">
        <f t="shared" si="182"/>
        <v>746</v>
      </c>
      <c r="AQ27" s="13">
        <f t="shared" si="183"/>
        <v>86</v>
      </c>
      <c r="AR27" s="13">
        <f t="shared" si="184"/>
        <v>528</v>
      </c>
      <c r="AS27" s="13">
        <f t="shared" si="185"/>
        <v>200</v>
      </c>
      <c r="AT27" s="13">
        <f t="shared" si="186"/>
        <v>160</v>
      </c>
      <c r="AU27" s="13">
        <f t="shared" si="187"/>
        <v>328</v>
      </c>
      <c r="AV27" s="13">
        <f t="shared" si="188"/>
        <v>152</v>
      </c>
      <c r="AW27" s="13">
        <f t="shared" si="189"/>
        <v>402</v>
      </c>
      <c r="AX27" s="13">
        <f t="shared" si="190"/>
        <v>110</v>
      </c>
      <c r="AY27" s="13">
        <f t="shared" si="191"/>
        <v>462</v>
      </c>
      <c r="AZ27" s="13">
        <f t="shared" si="192"/>
        <v>466</v>
      </c>
      <c r="BA27" s="14"/>
      <c r="BB27" s="15">
        <f t="shared" si="193"/>
        <v>23.09411764705882</v>
      </c>
      <c r="BC27" s="15">
        <f t="shared" si="194"/>
        <v>58.576470588235289</v>
      </c>
      <c r="BD27" s="15">
        <f t="shared" si="195"/>
        <v>14.070588235294116</v>
      </c>
      <c r="BE27" s="15">
        <f t="shared" si="196"/>
        <v>42.211764705882352</v>
      </c>
      <c r="BF27" s="15">
        <f t="shared" si="197"/>
        <v>14.682352941176468</v>
      </c>
      <c r="BG27" s="15">
        <f t="shared" si="198"/>
        <v>14.070588235294116</v>
      </c>
      <c r="BH27" s="15">
        <f t="shared" si="199"/>
        <v>27.376470588235289</v>
      </c>
      <c r="BI27" s="15">
        <f t="shared" si="200"/>
        <v>11.470588235294118</v>
      </c>
      <c r="BJ27" s="15">
        <f t="shared" si="201"/>
        <v>34.258823529411764</v>
      </c>
      <c r="BK27" s="15">
        <f t="shared" si="202"/>
        <v>42.364705882352936</v>
      </c>
      <c r="BL27" s="15"/>
      <c r="BM27" s="15">
        <f t="shared" si="203"/>
        <v>22.176470588235293</v>
      </c>
      <c r="BN27" s="15">
        <f t="shared" si="204"/>
        <v>57.047058823529404</v>
      </c>
      <c r="BO27" s="15">
        <f t="shared" si="205"/>
        <v>6.5764705882352938</v>
      </c>
      <c r="BP27" s="15">
        <f t="shared" si="206"/>
        <v>40.376470588235293</v>
      </c>
      <c r="BQ27" s="15">
        <f t="shared" si="207"/>
        <v>15.294117647058824</v>
      </c>
      <c r="BR27" s="15">
        <f t="shared" si="208"/>
        <v>12.235294117647058</v>
      </c>
      <c r="BS27" s="15">
        <f t="shared" si="209"/>
        <v>25.08235294117647</v>
      </c>
      <c r="BT27" s="15">
        <f t="shared" si="210"/>
        <v>11.623529411764705</v>
      </c>
      <c r="BU27" s="15">
        <f t="shared" si="211"/>
        <v>30.741176470588233</v>
      </c>
      <c r="BV27" s="15">
        <f t="shared" si="212"/>
        <v>8.4117647058823533</v>
      </c>
      <c r="BW27" s="15">
        <f t="shared" si="213"/>
        <v>35.329411764705881</v>
      </c>
      <c r="BX27" s="15">
        <f t="shared" si="214"/>
        <v>35.635294117647057</v>
      </c>
      <c r="BY27" s="14"/>
      <c r="BZ27" s="15">
        <f t="shared" si="46"/>
        <v>62.964602567399623</v>
      </c>
      <c r="CA27" s="15">
        <f t="shared" si="47"/>
        <v>44.495106841898604</v>
      </c>
      <c r="CB27" s="15">
        <f t="shared" si="48"/>
        <v>20.336001110751113</v>
      </c>
      <c r="CC27" s="15">
        <f t="shared" si="49"/>
        <v>29.682411228405613</v>
      </c>
      <c r="CD27" s="15">
        <f t="shared" si="50"/>
        <v>54.483348778481364</v>
      </c>
      <c r="CE27" s="15"/>
      <c r="CF27" s="15">
        <f t="shared" si="51"/>
        <v>61.205904683830049</v>
      </c>
      <c r="CG27" s="15">
        <f t="shared" si="52"/>
        <v>40.908548526690033</v>
      </c>
      <c r="CH27" s="15">
        <f t="shared" si="53"/>
        <v>19.58602707920636</v>
      </c>
      <c r="CI27" s="15">
        <f t="shared" si="54"/>
        <v>27.644725808947772</v>
      </c>
      <c r="CJ27" s="15">
        <f t="shared" si="55"/>
        <v>31.871267879753006</v>
      </c>
      <c r="CK27" s="15">
        <f t="shared" si="56"/>
        <v>50.180090897599513</v>
      </c>
      <c r="CL27" s="16"/>
      <c r="CM27" s="15">
        <f t="shared" si="57"/>
        <v>18.687634458670775</v>
      </c>
      <c r="CN27" s="15">
        <f t="shared" si="58"/>
        <v>28.147825301506902</v>
      </c>
      <c r="CO27" s="15">
        <f t="shared" si="59"/>
        <v>12.957647272455374</v>
      </c>
      <c r="CP27" s="15">
        <f t="shared" si="60"/>
        <v>31.651434204427954</v>
      </c>
      <c r="CQ27" s="15">
        <f t="shared" si="61"/>
        <v>19.684307768330061</v>
      </c>
      <c r="CR27" s="15"/>
      <c r="CS27" s="15">
        <f t="shared" si="62"/>
        <v>22.831305527952765</v>
      </c>
      <c r="CT27" s="15">
        <f t="shared" si="63"/>
        <v>29.460536033667196</v>
      </c>
      <c r="CU27" s="15">
        <f t="shared" si="64"/>
        <v>9.8073343079745001</v>
      </c>
      <c r="CV27" s="15">
        <f t="shared" si="65"/>
        <v>6.5067439063617485</v>
      </c>
      <c r="CW27" s="15">
        <f t="shared" si="66"/>
        <v>27.607471031360419</v>
      </c>
      <c r="CX27" s="15">
        <f t="shared" si="67"/>
        <v>25.128938087626477</v>
      </c>
      <c r="CY27" s="15">
        <f t="shared" si="68"/>
        <v>34.193556526902512</v>
      </c>
      <c r="CZ27" s="15">
        <f t="shared" si="69"/>
        <v>26.106839311251928</v>
      </c>
    </row>
    <row r="28" spans="1:104" s="7" customFormat="1">
      <c r="A28" s="6" t="s">
        <v>52</v>
      </c>
      <c r="B28" s="7">
        <v>924</v>
      </c>
      <c r="C28" s="7">
        <v>1018</v>
      </c>
      <c r="D28" s="7">
        <v>668</v>
      </c>
      <c r="E28" s="7">
        <v>514</v>
      </c>
      <c r="F28" s="7">
        <v>786</v>
      </c>
      <c r="G28" s="7">
        <v>660</v>
      </c>
      <c r="H28" s="7">
        <v>762</v>
      </c>
      <c r="I28" s="7">
        <v>882</v>
      </c>
      <c r="J28" s="7">
        <v>620</v>
      </c>
      <c r="K28" s="7">
        <v>906</v>
      </c>
      <c r="L28" s="7">
        <v>544</v>
      </c>
      <c r="M28" s="7">
        <v>712</v>
      </c>
      <c r="O28" s="7">
        <v>1332</v>
      </c>
      <c r="P28" s="7">
        <v>998</v>
      </c>
      <c r="Q28" s="7">
        <v>1518</v>
      </c>
      <c r="R28" s="7">
        <v>440</v>
      </c>
      <c r="S28" s="7">
        <v>1370</v>
      </c>
      <c r="T28" s="7">
        <v>594</v>
      </c>
      <c r="U28" s="7">
        <v>1432</v>
      </c>
      <c r="V28" s="7">
        <v>850</v>
      </c>
      <c r="W28" s="7">
        <v>1550</v>
      </c>
      <c r="X28" s="7">
        <v>826</v>
      </c>
      <c r="Y28" s="7">
        <v>1628</v>
      </c>
      <c r="Z28" s="7">
        <v>850</v>
      </c>
      <c r="AA28" s="7">
        <v>1670</v>
      </c>
      <c r="AB28" s="7">
        <v>634</v>
      </c>
      <c r="AC28" s="3"/>
      <c r="AD28" s="7">
        <f t="shared" ref="AD28:AD38" si="215">ABS(B28-D28)</f>
        <v>256</v>
      </c>
      <c r="AE28" s="7">
        <f t="shared" si="172"/>
        <v>504</v>
      </c>
      <c r="AF28" s="7">
        <f t="shared" si="173"/>
        <v>138</v>
      </c>
      <c r="AG28" s="7">
        <f t="shared" si="174"/>
        <v>358</v>
      </c>
      <c r="AH28" s="7">
        <f t="shared" si="175"/>
        <v>162</v>
      </c>
      <c r="AI28" s="7">
        <f t="shared" si="176"/>
        <v>136</v>
      </c>
      <c r="AJ28" s="7">
        <f t="shared" si="177"/>
        <v>304</v>
      </c>
      <c r="AK28" s="7">
        <f t="shared" si="178"/>
        <v>112</v>
      </c>
      <c r="AL28" s="7">
        <f t="shared" si="179"/>
        <v>380</v>
      </c>
      <c r="AM28" s="7">
        <f t="shared" si="180"/>
        <v>306</v>
      </c>
      <c r="AO28" s="7">
        <f t="shared" si="181"/>
        <v>186</v>
      </c>
      <c r="AP28" s="7">
        <f t="shared" si="182"/>
        <v>558</v>
      </c>
      <c r="AQ28" s="7">
        <f t="shared" si="183"/>
        <v>38</v>
      </c>
      <c r="AR28" s="7">
        <f t="shared" si="184"/>
        <v>404</v>
      </c>
      <c r="AS28" s="7">
        <f t="shared" si="185"/>
        <v>100</v>
      </c>
      <c r="AT28" s="7">
        <f t="shared" si="186"/>
        <v>148</v>
      </c>
      <c r="AU28" s="7">
        <f t="shared" si="187"/>
        <v>218</v>
      </c>
      <c r="AV28" s="7">
        <f t="shared" si="188"/>
        <v>172</v>
      </c>
      <c r="AW28" s="7">
        <f t="shared" si="189"/>
        <v>296</v>
      </c>
      <c r="AX28" s="7">
        <f t="shared" si="190"/>
        <v>148</v>
      </c>
      <c r="AY28" s="7">
        <f t="shared" si="191"/>
        <v>338</v>
      </c>
      <c r="AZ28" s="7">
        <f t="shared" si="192"/>
        <v>364</v>
      </c>
      <c r="BA28" s="3"/>
      <c r="BB28" s="8">
        <f t="shared" ref="BB28:BK28" si="216">AD28*11.7/146</f>
        <v>20.515068493150682</v>
      </c>
      <c r="BC28" s="8">
        <f t="shared" si="216"/>
        <v>40.389041095890406</v>
      </c>
      <c r="BD28" s="8">
        <f t="shared" si="216"/>
        <v>11.05890410958904</v>
      </c>
      <c r="BE28" s="8">
        <f t="shared" si="216"/>
        <v>28.689041095890406</v>
      </c>
      <c r="BF28" s="8">
        <f t="shared" si="216"/>
        <v>12.982191780821918</v>
      </c>
      <c r="BG28" s="8">
        <f t="shared" si="216"/>
        <v>10.8986301369863</v>
      </c>
      <c r="BH28" s="8">
        <f t="shared" si="216"/>
        <v>24.361643835616437</v>
      </c>
      <c r="BI28" s="8">
        <f t="shared" si="216"/>
        <v>8.9753424657534229</v>
      </c>
      <c r="BJ28" s="8">
        <f t="shared" si="216"/>
        <v>30.452054794520549</v>
      </c>
      <c r="BK28" s="8">
        <f t="shared" si="216"/>
        <v>24.521917808219175</v>
      </c>
      <c r="BL28" s="8"/>
      <c r="BM28" s="8">
        <f t="shared" ref="BM28:BX28" si="217">AO28*11.7/146</f>
        <v>14.905479452054793</v>
      </c>
      <c r="BN28" s="8">
        <f t="shared" si="217"/>
        <v>44.716438356164382</v>
      </c>
      <c r="BO28" s="8">
        <f t="shared" si="217"/>
        <v>3.0452054794520547</v>
      </c>
      <c r="BP28" s="8">
        <f t="shared" si="217"/>
        <v>32.37534246575342</v>
      </c>
      <c r="BQ28" s="8">
        <f t="shared" si="217"/>
        <v>8.0136986301369859</v>
      </c>
      <c r="BR28" s="8">
        <f t="shared" si="217"/>
        <v>11.860273972602739</v>
      </c>
      <c r="BS28" s="8">
        <f t="shared" si="217"/>
        <v>17.469863013698628</v>
      </c>
      <c r="BT28" s="8">
        <f t="shared" si="217"/>
        <v>13.783561643835615</v>
      </c>
      <c r="BU28" s="8">
        <f t="shared" si="217"/>
        <v>23.720547945205478</v>
      </c>
      <c r="BV28" s="8">
        <f t="shared" si="217"/>
        <v>11.860273972602739</v>
      </c>
      <c r="BW28" s="8">
        <f t="shared" si="217"/>
        <v>27.086301369863012</v>
      </c>
      <c r="BX28" s="8">
        <f t="shared" si="217"/>
        <v>29.169863013698631</v>
      </c>
      <c r="BY28" s="3"/>
      <c r="BZ28" s="8">
        <f t="shared" si="46"/>
        <v>45.300581408235672</v>
      </c>
      <c r="CA28" s="8">
        <f t="shared" si="47"/>
        <v>30.746714281476876</v>
      </c>
      <c r="CB28" s="8">
        <f t="shared" si="48"/>
        <v>16.950440769987846</v>
      </c>
      <c r="CC28" s="8">
        <f t="shared" si="49"/>
        <v>25.962404795222362</v>
      </c>
      <c r="CD28" s="8">
        <f t="shared" si="50"/>
        <v>39.097980692121922</v>
      </c>
      <c r="CE28" s="8"/>
      <c r="CF28" s="8">
        <f t="shared" si="51"/>
        <v>47.135264685331691</v>
      </c>
      <c r="CG28" s="8">
        <f t="shared" si="52"/>
        <v>32.518242206289408</v>
      </c>
      <c r="CH28" s="8">
        <f t="shared" si="53"/>
        <v>14.313820749187038</v>
      </c>
      <c r="CI28" s="8">
        <f t="shared" si="54"/>
        <v>22.252700629514873</v>
      </c>
      <c r="CJ28" s="8">
        <f t="shared" si="55"/>
        <v>26.520378834511202</v>
      </c>
      <c r="CK28" s="8">
        <f t="shared" si="56"/>
        <v>39.80638931298575</v>
      </c>
      <c r="CL28" s="5"/>
      <c r="CM28" s="8">
        <f t="shared" si="57"/>
        <v>15.043571545644994</v>
      </c>
      <c r="CN28" s="8">
        <f t="shared" si="58"/>
        <v>17.894070457920176</v>
      </c>
      <c r="CO28" s="8">
        <f t="shared" si="59"/>
        <v>11.540838987425637</v>
      </c>
      <c r="CP28" s="8">
        <f t="shared" si="60"/>
        <v>16.69697908387333</v>
      </c>
      <c r="CQ28" s="8">
        <f t="shared" si="61"/>
        <v>18.721893552196345</v>
      </c>
      <c r="CR28" s="8"/>
      <c r="CS28" s="8">
        <f t="shared" si="62"/>
        <v>17.116329819254954</v>
      </c>
      <c r="CT28" s="8">
        <f t="shared" si="63"/>
        <v>21.108149124616936</v>
      </c>
      <c r="CU28" s="8">
        <f t="shared" si="64"/>
        <v>9.6497709980732758</v>
      </c>
      <c r="CV28" s="8">
        <f t="shared" si="65"/>
        <v>6.5398851350221108</v>
      </c>
      <c r="CW28" s="8">
        <f t="shared" si="66"/>
        <v>17.633779200364874</v>
      </c>
      <c r="CX28" s="8">
        <f t="shared" si="67"/>
        <v>19.750150062020317</v>
      </c>
      <c r="CY28" s="8">
        <f t="shared" si="68"/>
        <v>23.531363307520607</v>
      </c>
      <c r="CZ28" s="8">
        <f t="shared" si="69"/>
        <v>18.144259601928045</v>
      </c>
    </row>
    <row r="29" spans="1:104" s="7" customFormat="1">
      <c r="A29" s="6" t="s">
        <v>53</v>
      </c>
      <c r="B29" s="7">
        <v>846</v>
      </c>
      <c r="C29" s="7">
        <v>1038</v>
      </c>
      <c r="D29" s="7">
        <v>590</v>
      </c>
      <c r="E29" s="7">
        <v>498</v>
      </c>
      <c r="F29" s="7">
        <v>710</v>
      </c>
      <c r="G29" s="7">
        <v>658</v>
      </c>
      <c r="H29" s="7">
        <v>692</v>
      </c>
      <c r="I29" s="7">
        <v>1032</v>
      </c>
      <c r="J29" s="7">
        <v>546</v>
      </c>
      <c r="K29" s="7">
        <v>1036</v>
      </c>
      <c r="L29" s="7">
        <v>456</v>
      </c>
      <c r="M29" s="7">
        <v>712</v>
      </c>
      <c r="O29" s="7">
        <v>1290</v>
      </c>
      <c r="P29" s="7">
        <v>1018</v>
      </c>
      <c r="Q29" s="7">
        <v>1492</v>
      </c>
      <c r="R29" s="7">
        <v>436</v>
      </c>
      <c r="S29" s="7">
        <v>1338</v>
      </c>
      <c r="T29" s="7">
        <v>608</v>
      </c>
      <c r="U29" s="7">
        <v>1390</v>
      </c>
      <c r="V29" s="7">
        <v>986</v>
      </c>
      <c r="W29" s="7">
        <v>1504</v>
      </c>
      <c r="X29" s="7">
        <v>1000</v>
      </c>
      <c r="Y29" s="7">
        <v>1580</v>
      </c>
      <c r="Z29" s="7">
        <v>1000</v>
      </c>
      <c r="AA29" s="7">
        <v>1644</v>
      </c>
      <c r="AB29" s="7">
        <v>648</v>
      </c>
      <c r="AC29" s="3"/>
      <c r="AD29" s="7">
        <f t="shared" si="215"/>
        <v>256</v>
      </c>
      <c r="AE29" s="7">
        <f t="shared" si="172"/>
        <v>540</v>
      </c>
      <c r="AF29" s="7">
        <f t="shared" si="173"/>
        <v>136</v>
      </c>
      <c r="AG29" s="7">
        <f t="shared" si="174"/>
        <v>380</v>
      </c>
      <c r="AH29" s="7">
        <f t="shared" si="175"/>
        <v>154</v>
      </c>
      <c r="AI29" s="7">
        <f t="shared" si="176"/>
        <v>6</v>
      </c>
      <c r="AJ29" s="7">
        <f t="shared" si="177"/>
        <v>300</v>
      </c>
      <c r="AK29" s="7">
        <f t="shared" si="178"/>
        <v>2</v>
      </c>
      <c r="AL29" s="7">
        <f t="shared" si="179"/>
        <v>390</v>
      </c>
      <c r="AM29" s="7">
        <f t="shared" si="180"/>
        <v>326</v>
      </c>
      <c r="AO29" s="7">
        <f t="shared" si="181"/>
        <v>202</v>
      </c>
      <c r="AP29" s="7">
        <f t="shared" si="182"/>
        <v>582</v>
      </c>
      <c r="AQ29" s="7">
        <f t="shared" si="183"/>
        <v>48</v>
      </c>
      <c r="AR29" s="7">
        <f t="shared" si="184"/>
        <v>410</v>
      </c>
      <c r="AS29" s="7">
        <f t="shared" si="185"/>
        <v>100</v>
      </c>
      <c r="AT29" s="7">
        <f t="shared" si="186"/>
        <v>32</v>
      </c>
      <c r="AU29" s="7">
        <f t="shared" si="187"/>
        <v>214</v>
      </c>
      <c r="AV29" s="7">
        <f t="shared" si="188"/>
        <v>18</v>
      </c>
      <c r="AW29" s="7">
        <f t="shared" si="189"/>
        <v>290</v>
      </c>
      <c r="AX29" s="7">
        <f t="shared" si="190"/>
        <v>18</v>
      </c>
      <c r="AY29" s="7">
        <f t="shared" si="191"/>
        <v>354</v>
      </c>
      <c r="AZ29" s="7">
        <f t="shared" si="192"/>
        <v>370</v>
      </c>
      <c r="BA29" s="3"/>
      <c r="BB29" s="8">
        <f t="shared" ref="BB29:BB30" si="218">AD29*11.7/146</f>
        <v>20.515068493150682</v>
      </c>
      <c r="BC29" s="8">
        <f t="shared" ref="BC29:BC30" si="219">AE29*11.7/146</f>
        <v>43.273972602739725</v>
      </c>
      <c r="BD29" s="8">
        <f t="shared" ref="BD29:BD30" si="220">AF29*11.7/146</f>
        <v>10.8986301369863</v>
      </c>
      <c r="BE29" s="8">
        <f t="shared" ref="BE29:BE30" si="221">AG29*11.7/146</f>
        <v>30.452054794520549</v>
      </c>
      <c r="BF29" s="8">
        <f t="shared" ref="BF29:BF30" si="222">AH29*11.7/146</f>
        <v>12.341095890410958</v>
      </c>
      <c r="BG29" s="8">
        <f t="shared" ref="BG29:BG30" si="223">AI29*11.7/146</f>
        <v>0.48082191780821909</v>
      </c>
      <c r="BH29" s="8">
        <f t="shared" ref="BH29:BH30" si="224">AJ29*11.7/146</f>
        <v>24.041095890410958</v>
      </c>
      <c r="BI29" s="8">
        <f t="shared" ref="BI29:BI30" si="225">AK29*11.7/146</f>
        <v>0.16027397260273971</v>
      </c>
      <c r="BJ29" s="8">
        <f t="shared" ref="BJ29:BJ30" si="226">AL29*11.7/146</f>
        <v>31.253424657534246</v>
      </c>
      <c r="BK29" s="8">
        <f t="shared" ref="BK29:BK30" si="227">AM29*11.7/146</f>
        <v>26.124657534246573</v>
      </c>
      <c r="BL29" s="8"/>
      <c r="BM29" s="8">
        <f t="shared" ref="BM29:BM30" si="228">AO29*11.7/146</f>
        <v>16.18767123287671</v>
      </c>
      <c r="BN29" s="8">
        <f t="shared" ref="BN29:BN30" si="229">AP29*11.7/146</f>
        <v>46.639726027397259</v>
      </c>
      <c r="BO29" s="8">
        <f t="shared" ref="BO29:BO30" si="230">AQ29*11.7/146</f>
        <v>3.8465753424657527</v>
      </c>
      <c r="BP29" s="8">
        <f t="shared" ref="BP29:BP30" si="231">AR29*11.7/146</f>
        <v>32.856164383561641</v>
      </c>
      <c r="BQ29" s="8">
        <f t="shared" ref="BQ29:BQ30" si="232">AS29*11.7/146</f>
        <v>8.0136986301369859</v>
      </c>
      <c r="BR29" s="8">
        <f t="shared" ref="BR29:BR30" si="233">AT29*11.7/146</f>
        <v>2.5643835616438353</v>
      </c>
      <c r="BS29" s="8">
        <f t="shared" ref="BS29:BS30" si="234">AU29*11.7/146</f>
        <v>17.149315068493149</v>
      </c>
      <c r="BT29" s="8">
        <f t="shared" ref="BT29:BT30" si="235">AV29*11.7/146</f>
        <v>1.4424657534246574</v>
      </c>
      <c r="BU29" s="8">
        <f t="shared" ref="BU29:BU30" si="236">AW29*11.7/146</f>
        <v>23.239726027397261</v>
      </c>
      <c r="BV29" s="8">
        <f t="shared" ref="BV29:BV30" si="237">AX29*11.7/146</f>
        <v>1.4424657534246574</v>
      </c>
      <c r="BW29" s="8">
        <f t="shared" ref="BW29:BW30" si="238">AY29*11.7/146</f>
        <v>28.368493150684934</v>
      </c>
      <c r="BX29" s="8">
        <f t="shared" ref="BX29:BX30" si="239">AZ29*11.7/146</f>
        <v>29.650684931506849</v>
      </c>
      <c r="BY29" s="3"/>
      <c r="BZ29" s="8">
        <f t="shared" si="46"/>
        <v>47.890549590721257</v>
      </c>
      <c r="CA29" s="8">
        <f t="shared" si="47"/>
        <v>32.343589474133942</v>
      </c>
      <c r="CB29" s="8">
        <f t="shared" si="48"/>
        <v>12.350458999282699</v>
      </c>
      <c r="CC29" s="8">
        <f t="shared" si="49"/>
        <v>24.041630131050361</v>
      </c>
      <c r="CD29" s="8">
        <f t="shared" si="50"/>
        <v>40.734190603298302</v>
      </c>
      <c r="CE29" s="8"/>
      <c r="CF29" s="8">
        <f t="shared" si="51"/>
        <v>49.369066669873163</v>
      </c>
      <c r="CG29" s="8">
        <f t="shared" si="52"/>
        <v>33.080563475625532</v>
      </c>
      <c r="CH29" s="8">
        <f t="shared" si="53"/>
        <v>8.4140019482936026</v>
      </c>
      <c r="CI29" s="8">
        <f t="shared" si="54"/>
        <v>17.209872595933103</v>
      </c>
      <c r="CJ29" s="8">
        <f t="shared" si="55"/>
        <v>23.284449172748079</v>
      </c>
      <c r="CK29" s="8">
        <f t="shared" si="56"/>
        <v>41.035771231304345</v>
      </c>
      <c r="CL29" s="5"/>
      <c r="CM29" s="8">
        <f t="shared" si="57"/>
        <v>16.027397260273972</v>
      </c>
      <c r="CN29" s="8">
        <f t="shared" si="58"/>
        <v>30.005924541662186</v>
      </c>
      <c r="CO29" s="8">
        <f t="shared" si="59"/>
        <v>11.704390244056947</v>
      </c>
      <c r="CP29" s="8">
        <f t="shared" si="60"/>
        <v>26.947484112273539</v>
      </c>
      <c r="CQ29" s="8">
        <f t="shared" si="61"/>
        <v>20.233914609674539</v>
      </c>
      <c r="CR29" s="8"/>
      <c r="CS29" s="8">
        <f t="shared" si="62"/>
        <v>18.501059952492849</v>
      </c>
      <c r="CT29" s="8">
        <f t="shared" si="63"/>
        <v>30.5770649647372</v>
      </c>
      <c r="CU29" s="8">
        <f t="shared" si="64"/>
        <v>9.2042483276562379</v>
      </c>
      <c r="CV29" s="8">
        <f t="shared" si="65"/>
        <v>6.090410958904112</v>
      </c>
      <c r="CW29" s="8">
        <f t="shared" si="66"/>
        <v>28.670679821093195</v>
      </c>
      <c r="CX29" s="8">
        <f t="shared" si="67"/>
        <v>20.904543524105243</v>
      </c>
      <c r="CY29" s="8">
        <f t="shared" si="68"/>
        <v>34.114268947809769</v>
      </c>
      <c r="CZ29" s="8">
        <f t="shared" si="69"/>
        <v>30.357430491374867</v>
      </c>
    </row>
    <row r="30" spans="1:104" s="13" customFormat="1" ht="15.75" thickBot="1">
      <c r="A30" s="12" t="s">
        <v>54</v>
      </c>
      <c r="B30" s="13">
        <v>928</v>
      </c>
      <c r="C30" s="13">
        <v>1034</v>
      </c>
      <c r="D30" s="13">
        <v>662</v>
      </c>
      <c r="E30" s="13">
        <v>498</v>
      </c>
      <c r="F30" s="13">
        <v>780</v>
      </c>
      <c r="G30" s="13">
        <v>624</v>
      </c>
      <c r="H30" s="13">
        <v>778</v>
      </c>
      <c r="I30" s="13">
        <v>886</v>
      </c>
      <c r="J30" s="13">
        <v>640</v>
      </c>
      <c r="K30" s="13">
        <v>904</v>
      </c>
      <c r="L30" s="13">
        <v>550</v>
      </c>
      <c r="M30" s="13">
        <v>686</v>
      </c>
      <c r="O30" s="13">
        <v>1330</v>
      </c>
      <c r="P30" s="13">
        <v>1012</v>
      </c>
      <c r="Q30" s="13">
        <v>1544</v>
      </c>
      <c r="R30" s="13">
        <v>442</v>
      </c>
      <c r="S30" s="13">
        <v>1408</v>
      </c>
      <c r="T30" s="13">
        <v>572</v>
      </c>
      <c r="U30" s="13">
        <v>1426</v>
      </c>
      <c r="V30" s="13">
        <v>862</v>
      </c>
      <c r="W30" s="13">
        <v>1536</v>
      </c>
      <c r="X30" s="13">
        <v>832</v>
      </c>
      <c r="Y30" s="13">
        <v>1610</v>
      </c>
      <c r="Z30" s="13">
        <v>854</v>
      </c>
      <c r="AA30" s="13">
        <v>1680</v>
      </c>
      <c r="AB30" s="13">
        <v>608</v>
      </c>
      <c r="AC30" s="14"/>
      <c r="AD30" s="13">
        <f t="shared" si="215"/>
        <v>266</v>
      </c>
      <c r="AE30" s="13">
        <f t="shared" ref="AE30:AE36" si="240">ABS(C30-E30)</f>
        <v>536</v>
      </c>
      <c r="AF30" s="13">
        <f t="shared" ref="AF30:AF36" si="241">ABS(B30-F30)</f>
        <v>148</v>
      </c>
      <c r="AG30" s="13">
        <f t="shared" ref="AG30:AG36" si="242">ABS(C30-G30)</f>
        <v>410</v>
      </c>
      <c r="AH30" s="13">
        <f t="shared" ref="AH30:AH36" si="243">ABS(B30-H30)</f>
        <v>150</v>
      </c>
      <c r="AI30" s="13">
        <f t="shared" ref="AI30:AI36" si="244">ABS(C30-I30)</f>
        <v>148</v>
      </c>
      <c r="AJ30" s="13">
        <f t="shared" ref="AJ30:AJ36" si="245">ABS(B30-J30)</f>
        <v>288</v>
      </c>
      <c r="AK30" s="13">
        <f t="shared" ref="AK30:AK36" si="246">ABS(C30-K30)</f>
        <v>130</v>
      </c>
      <c r="AL30" s="13">
        <f t="shared" ref="AL30:AL36" si="247">ABS(B30-L30)</f>
        <v>378</v>
      </c>
      <c r="AM30" s="13">
        <f t="shared" ref="AM30:AM36" si="248">ABS(C30-M30)</f>
        <v>348</v>
      </c>
      <c r="AO30" s="13">
        <f t="shared" ref="AO30:AO36" si="249">ABS(O30-Q30)</f>
        <v>214</v>
      </c>
      <c r="AP30" s="13">
        <f t="shared" ref="AP30:AP36" si="250">ABS(P30-R30)</f>
        <v>570</v>
      </c>
      <c r="AQ30" s="13">
        <f t="shared" ref="AQ30:AQ36" si="251">ABS(O30-S30)</f>
        <v>78</v>
      </c>
      <c r="AR30" s="13">
        <f t="shared" ref="AR30:AR36" si="252">ABS(P30-T30)</f>
        <v>440</v>
      </c>
      <c r="AS30" s="13">
        <f t="shared" ref="AS30:AS36" si="253">ABS(O30-U30)</f>
        <v>96</v>
      </c>
      <c r="AT30" s="13">
        <f t="shared" ref="AT30:AT36" si="254">ABS(P30-V30)</f>
        <v>150</v>
      </c>
      <c r="AU30" s="13">
        <f t="shared" ref="AU30:AU36" si="255">ABS(O30-W30)</f>
        <v>206</v>
      </c>
      <c r="AV30" s="13">
        <f t="shared" ref="AV30:AV36" si="256">ABS(P30-X30)</f>
        <v>180</v>
      </c>
      <c r="AW30" s="13">
        <f t="shared" ref="AW30:AW36" si="257">ABS(O30-Y30)</f>
        <v>280</v>
      </c>
      <c r="AX30" s="13">
        <f t="shared" ref="AX30:AX36" si="258">ABS(P30-Z30)</f>
        <v>158</v>
      </c>
      <c r="AY30" s="13">
        <f t="shared" ref="AY30:AY36" si="259">ABS(O30-AA30)</f>
        <v>350</v>
      </c>
      <c r="AZ30" s="13">
        <f t="shared" ref="AZ30:AZ36" si="260">ABS(P30-AB30)</f>
        <v>404</v>
      </c>
      <c r="BA30" s="14"/>
      <c r="BB30" s="15">
        <f t="shared" si="218"/>
        <v>21.316438356164383</v>
      </c>
      <c r="BC30" s="15">
        <f t="shared" si="219"/>
        <v>42.953424657534242</v>
      </c>
      <c r="BD30" s="15">
        <f t="shared" si="220"/>
        <v>11.860273972602739</v>
      </c>
      <c r="BE30" s="15">
        <f t="shared" si="221"/>
        <v>32.856164383561641</v>
      </c>
      <c r="BF30" s="15">
        <f t="shared" si="222"/>
        <v>12.020547945205479</v>
      </c>
      <c r="BG30" s="15">
        <f t="shared" si="223"/>
        <v>11.860273972602739</v>
      </c>
      <c r="BH30" s="15">
        <f t="shared" si="224"/>
        <v>23.079452054794519</v>
      </c>
      <c r="BI30" s="15">
        <f t="shared" si="225"/>
        <v>10.417808219178083</v>
      </c>
      <c r="BJ30" s="15">
        <f t="shared" si="226"/>
        <v>30.291780821917804</v>
      </c>
      <c r="BK30" s="15">
        <f t="shared" si="227"/>
        <v>27.887671232876713</v>
      </c>
      <c r="BL30" s="15"/>
      <c r="BM30" s="15">
        <f t="shared" si="228"/>
        <v>17.149315068493149</v>
      </c>
      <c r="BN30" s="15">
        <f t="shared" si="229"/>
        <v>45.678082191780824</v>
      </c>
      <c r="BO30" s="15">
        <f t="shared" si="230"/>
        <v>6.2506849315068491</v>
      </c>
      <c r="BP30" s="15">
        <f t="shared" si="231"/>
        <v>35.260273972602739</v>
      </c>
      <c r="BQ30" s="15">
        <f t="shared" si="232"/>
        <v>7.6931506849315054</v>
      </c>
      <c r="BR30" s="15">
        <f t="shared" si="233"/>
        <v>12.020547945205479</v>
      </c>
      <c r="BS30" s="15">
        <f t="shared" si="234"/>
        <v>16.508219178082189</v>
      </c>
      <c r="BT30" s="15">
        <f t="shared" si="235"/>
        <v>14.424657534246576</v>
      </c>
      <c r="BU30" s="15">
        <f t="shared" si="236"/>
        <v>22.438356164383563</v>
      </c>
      <c r="BV30" s="15">
        <f t="shared" si="237"/>
        <v>12.661643835616438</v>
      </c>
      <c r="BW30" s="15">
        <f t="shared" si="238"/>
        <v>28.047945205479451</v>
      </c>
      <c r="BX30" s="15">
        <f t="shared" si="239"/>
        <v>32.37534246575342</v>
      </c>
      <c r="BY30" s="14"/>
      <c r="BZ30" s="15">
        <f t="shared" si="46"/>
        <v>47.95192628041783</v>
      </c>
      <c r="CA30" s="15">
        <f t="shared" si="47"/>
        <v>34.931270184532693</v>
      </c>
      <c r="CB30" s="15">
        <f t="shared" si="48"/>
        <v>16.886671418849293</v>
      </c>
      <c r="CC30" s="15">
        <f t="shared" si="49"/>
        <v>25.321766037169155</v>
      </c>
      <c r="CD30" s="15">
        <f t="shared" si="50"/>
        <v>41.174193278753215</v>
      </c>
      <c r="CE30" s="15"/>
      <c r="CF30" s="15">
        <f t="shared" si="51"/>
        <v>48.791251265339881</v>
      </c>
      <c r="CG30" s="15">
        <f t="shared" si="52"/>
        <v>35.810026287842526</v>
      </c>
      <c r="CH30" s="15">
        <f t="shared" si="53"/>
        <v>14.271585068381359</v>
      </c>
      <c r="CI30" s="15">
        <f t="shared" si="54"/>
        <v>21.92240966253247</v>
      </c>
      <c r="CJ30" s="15">
        <f t="shared" si="55"/>
        <v>25.764259197185034</v>
      </c>
      <c r="CK30" s="15">
        <f t="shared" si="56"/>
        <v>42.835149468916235</v>
      </c>
      <c r="CL30" s="16"/>
      <c r="CM30" s="15">
        <f t="shared" si="57"/>
        <v>13.833788703362684</v>
      </c>
      <c r="CN30" s="15">
        <f t="shared" si="58"/>
        <v>20.996502134767347</v>
      </c>
      <c r="CO30" s="15">
        <f t="shared" si="59"/>
        <v>11.152581205931133</v>
      </c>
      <c r="CP30" s="15">
        <f t="shared" si="60"/>
        <v>18.900100527840305</v>
      </c>
      <c r="CQ30" s="15">
        <f t="shared" si="61"/>
        <v>17.536638749490645</v>
      </c>
      <c r="CR30" s="15"/>
      <c r="CS30" s="15">
        <f t="shared" si="62"/>
        <v>15.076832125960694</v>
      </c>
      <c r="CT30" s="15">
        <f t="shared" si="63"/>
        <v>23.284449172748079</v>
      </c>
      <c r="CU30" s="15">
        <f t="shared" si="64"/>
        <v>9.1370222422328169</v>
      </c>
      <c r="CV30" s="15">
        <f t="shared" si="65"/>
        <v>6.1866583854175321</v>
      </c>
      <c r="CW30" s="15">
        <f t="shared" si="66"/>
        <v>20.496277781339902</v>
      </c>
      <c r="CX30" s="15">
        <f t="shared" si="67"/>
        <v>17.19718067246064</v>
      </c>
      <c r="CY30" s="15">
        <f t="shared" si="68"/>
        <v>23.223693099633476</v>
      </c>
      <c r="CZ30" s="15">
        <f t="shared" si="69"/>
        <v>21.339924233642833</v>
      </c>
    </row>
    <row r="31" spans="1:104" s="7" customFormat="1">
      <c r="A31" s="6" t="s">
        <v>55</v>
      </c>
      <c r="B31" s="7">
        <v>2058</v>
      </c>
      <c r="C31" s="7">
        <v>2385</v>
      </c>
      <c r="D31" s="7">
        <v>1647</v>
      </c>
      <c r="E31" s="7">
        <v>1263</v>
      </c>
      <c r="F31" s="7">
        <v>1860</v>
      </c>
      <c r="G31" s="7">
        <v>1680</v>
      </c>
      <c r="H31" s="7">
        <v>1752</v>
      </c>
      <c r="I31" s="7">
        <v>2154</v>
      </c>
      <c r="J31" s="7">
        <v>1518</v>
      </c>
      <c r="K31" s="7">
        <v>2181</v>
      </c>
      <c r="L31" s="7">
        <v>1347</v>
      </c>
      <c r="M31" s="7">
        <v>1686</v>
      </c>
      <c r="O31" s="7">
        <v>3051</v>
      </c>
      <c r="P31" s="7">
        <v>2313</v>
      </c>
      <c r="Q31" s="7">
        <v>3462</v>
      </c>
      <c r="R31" s="7">
        <v>1212</v>
      </c>
      <c r="S31" s="7">
        <v>3201</v>
      </c>
      <c r="T31" s="7">
        <v>1605</v>
      </c>
      <c r="U31" s="7">
        <v>3348</v>
      </c>
      <c r="V31" s="7">
        <v>2055</v>
      </c>
      <c r="W31" s="7">
        <v>3552</v>
      </c>
      <c r="X31" s="7">
        <v>2064</v>
      </c>
      <c r="Y31" s="7">
        <v>2717</v>
      </c>
      <c r="Z31" s="7">
        <v>2157</v>
      </c>
      <c r="AA31" s="7">
        <v>3810</v>
      </c>
      <c r="AB31" s="7">
        <v>1590</v>
      </c>
      <c r="AC31" s="3"/>
      <c r="AD31" s="7">
        <f t="shared" si="215"/>
        <v>411</v>
      </c>
      <c r="AE31" s="7">
        <f t="shared" si="240"/>
        <v>1122</v>
      </c>
      <c r="AF31" s="7">
        <f t="shared" si="241"/>
        <v>198</v>
      </c>
      <c r="AG31" s="7">
        <f t="shared" si="242"/>
        <v>705</v>
      </c>
      <c r="AH31" s="7">
        <f t="shared" si="243"/>
        <v>306</v>
      </c>
      <c r="AI31" s="7">
        <f t="shared" si="244"/>
        <v>231</v>
      </c>
      <c r="AJ31" s="7">
        <f t="shared" si="245"/>
        <v>540</v>
      </c>
      <c r="AK31" s="7">
        <f t="shared" si="246"/>
        <v>204</v>
      </c>
      <c r="AL31" s="7">
        <f t="shared" si="247"/>
        <v>711</v>
      </c>
      <c r="AM31" s="7">
        <f t="shared" si="248"/>
        <v>699</v>
      </c>
      <c r="AO31" s="7">
        <f t="shared" si="249"/>
        <v>411</v>
      </c>
      <c r="AP31" s="7">
        <f t="shared" si="250"/>
        <v>1101</v>
      </c>
      <c r="AQ31" s="7">
        <f t="shared" si="251"/>
        <v>150</v>
      </c>
      <c r="AR31" s="7">
        <f t="shared" si="252"/>
        <v>708</v>
      </c>
      <c r="AS31" s="7">
        <f t="shared" si="253"/>
        <v>297</v>
      </c>
      <c r="AT31" s="7">
        <f t="shared" si="254"/>
        <v>258</v>
      </c>
      <c r="AU31" s="7">
        <f t="shared" si="255"/>
        <v>501</v>
      </c>
      <c r="AV31" s="7">
        <f t="shared" si="256"/>
        <v>249</v>
      </c>
      <c r="AW31" s="7">
        <f t="shared" si="257"/>
        <v>334</v>
      </c>
      <c r="AX31" s="7">
        <f t="shared" si="258"/>
        <v>156</v>
      </c>
      <c r="AY31" s="7">
        <f t="shared" si="259"/>
        <v>759</v>
      </c>
      <c r="AZ31" s="7">
        <f t="shared" si="260"/>
        <v>723</v>
      </c>
      <c r="BA31" s="3"/>
      <c r="BB31" s="8">
        <f t="shared" ref="BB31:BK31" si="261">AD31*11.7/294</f>
        <v>16.35612244897959</v>
      </c>
      <c r="BC31" s="8">
        <f t="shared" si="261"/>
        <v>44.651020408163262</v>
      </c>
      <c r="BD31" s="8">
        <f t="shared" si="261"/>
        <v>7.8795918367346935</v>
      </c>
      <c r="BE31" s="8">
        <f t="shared" si="261"/>
        <v>28.056122448979593</v>
      </c>
      <c r="BF31" s="8">
        <f t="shared" si="261"/>
        <v>12.177551020408163</v>
      </c>
      <c r="BG31" s="8">
        <f t="shared" si="261"/>
        <v>9.1928571428571431</v>
      </c>
      <c r="BH31" s="8">
        <f t="shared" si="261"/>
        <v>21.489795918367346</v>
      </c>
      <c r="BI31" s="8">
        <f t="shared" si="261"/>
        <v>8.1183673469387738</v>
      </c>
      <c r="BJ31" s="8">
        <f t="shared" si="261"/>
        <v>28.294897959183668</v>
      </c>
      <c r="BK31" s="8">
        <f t="shared" si="261"/>
        <v>27.817346938775508</v>
      </c>
      <c r="BL31" s="8"/>
      <c r="BM31" s="8">
        <f t="shared" ref="BM31:BX31" si="262">AO31*11.7/294</f>
        <v>16.35612244897959</v>
      </c>
      <c r="BN31" s="8">
        <f t="shared" si="262"/>
        <v>43.815306122448973</v>
      </c>
      <c r="BO31" s="8">
        <f t="shared" si="262"/>
        <v>5.9693877551020407</v>
      </c>
      <c r="BP31" s="8">
        <f t="shared" si="262"/>
        <v>28.175510204081633</v>
      </c>
      <c r="BQ31" s="8">
        <f t="shared" si="262"/>
        <v>11.81938775510204</v>
      </c>
      <c r="BR31" s="8">
        <f t="shared" si="262"/>
        <v>10.267346938775511</v>
      </c>
      <c r="BS31" s="8">
        <f t="shared" si="262"/>
        <v>19.937755102040814</v>
      </c>
      <c r="BT31" s="8">
        <f t="shared" si="262"/>
        <v>9.9091836734693874</v>
      </c>
      <c r="BU31" s="8">
        <f t="shared" si="262"/>
        <v>13.291836734693877</v>
      </c>
      <c r="BV31" s="8">
        <f t="shared" si="262"/>
        <v>6.2081632653061218</v>
      </c>
      <c r="BW31" s="8">
        <f t="shared" si="262"/>
        <v>30.205102040816325</v>
      </c>
      <c r="BX31" s="8">
        <f t="shared" si="262"/>
        <v>28.772448979591839</v>
      </c>
      <c r="BY31" s="3"/>
      <c r="BZ31" s="8">
        <f t="shared" si="46"/>
        <v>47.552459085269462</v>
      </c>
      <c r="CA31" s="8">
        <f t="shared" si="47"/>
        <v>29.141619282148216</v>
      </c>
      <c r="CB31" s="8">
        <f t="shared" si="48"/>
        <v>15.257829835976789</v>
      </c>
      <c r="CC31" s="8">
        <f t="shared" si="49"/>
        <v>22.972140017702301</v>
      </c>
      <c r="CD31" s="8">
        <f t="shared" si="50"/>
        <v>39.678785783247186</v>
      </c>
      <c r="CE31" s="8"/>
      <c r="CF31" s="8">
        <f t="shared" si="51"/>
        <v>46.768619737703709</v>
      </c>
      <c r="CG31" s="8">
        <f t="shared" si="52"/>
        <v>28.800919524054617</v>
      </c>
      <c r="CH31" s="8">
        <f t="shared" si="53"/>
        <v>15.656191748526807</v>
      </c>
      <c r="CI31" s="8">
        <f t="shared" si="54"/>
        <v>22.264455968729774</v>
      </c>
      <c r="CJ31" s="8">
        <f t="shared" si="55"/>
        <v>14.670181147840472</v>
      </c>
      <c r="CK31" s="8">
        <f t="shared" si="56"/>
        <v>41.715728563448842</v>
      </c>
      <c r="CL31" s="5"/>
      <c r="CM31" s="8">
        <f t="shared" si="57"/>
        <v>18.634436119615831</v>
      </c>
      <c r="CN31" s="8">
        <f t="shared" si="58"/>
        <v>19.346711119817911</v>
      </c>
      <c r="CO31" s="8">
        <f t="shared" si="59"/>
        <v>9.3740297290492691</v>
      </c>
      <c r="CP31" s="8">
        <f t="shared" si="60"/>
        <v>20.841286206602572</v>
      </c>
      <c r="CQ31" s="8">
        <f t="shared" si="61"/>
        <v>20.637512523485427</v>
      </c>
      <c r="CR31" s="8"/>
      <c r="CS31" s="8">
        <f t="shared" si="62"/>
        <v>18.774649769547747</v>
      </c>
      <c r="CT31" s="8">
        <f t="shared" si="63"/>
        <v>18.839448281116397</v>
      </c>
      <c r="CU31" s="8">
        <f t="shared" si="64"/>
        <v>8.1262641665439634</v>
      </c>
      <c r="CV31" s="8">
        <f t="shared" si="65"/>
        <v>7.6069562248694691</v>
      </c>
      <c r="CW31" s="8">
        <f t="shared" si="66"/>
        <v>28.19938887832862</v>
      </c>
      <c r="CX31" s="8">
        <f t="shared" si="67"/>
        <v>20.44704836291826</v>
      </c>
      <c r="CY31" s="8">
        <f t="shared" si="68"/>
        <v>22.995085806797377</v>
      </c>
      <c r="CZ31" s="8">
        <f t="shared" si="69"/>
        <v>21.476526515485361</v>
      </c>
    </row>
    <row r="32" spans="1:104" s="7" customFormat="1">
      <c r="A32" s="6" t="s">
        <v>56</v>
      </c>
      <c r="B32" s="7">
        <v>2208</v>
      </c>
      <c r="C32" s="7">
        <v>2133</v>
      </c>
      <c r="D32" s="7">
        <v>1776</v>
      </c>
      <c r="E32" s="7">
        <v>1017</v>
      </c>
      <c r="F32" s="7">
        <v>2001</v>
      </c>
      <c r="G32" s="7">
        <v>1455</v>
      </c>
      <c r="H32" s="7">
        <v>1932</v>
      </c>
      <c r="I32" s="7">
        <v>2163</v>
      </c>
      <c r="J32" s="7">
        <v>1698</v>
      </c>
      <c r="K32" s="7">
        <v>2184</v>
      </c>
      <c r="L32" s="7">
        <v>1482</v>
      </c>
      <c r="M32" s="7">
        <v>1485</v>
      </c>
      <c r="O32" s="7">
        <v>3147</v>
      </c>
      <c r="P32" s="7">
        <v>2082</v>
      </c>
      <c r="Q32" s="7">
        <v>3582</v>
      </c>
      <c r="R32" s="7">
        <v>963</v>
      </c>
      <c r="S32" s="7">
        <v>3333</v>
      </c>
      <c r="T32" s="7">
        <v>1356</v>
      </c>
      <c r="U32" s="7">
        <v>3411</v>
      </c>
      <c r="V32" s="7">
        <v>2079</v>
      </c>
      <c r="W32" s="7">
        <v>3612</v>
      </c>
      <c r="X32" s="7">
        <v>2109</v>
      </c>
      <c r="Y32" s="7">
        <v>3786</v>
      </c>
      <c r="Z32" s="7">
        <v>2109</v>
      </c>
      <c r="AA32" s="7">
        <v>3930</v>
      </c>
      <c r="AB32" s="7">
        <v>1359</v>
      </c>
      <c r="AC32" s="3"/>
      <c r="AD32" s="7">
        <f t="shared" si="215"/>
        <v>432</v>
      </c>
      <c r="AE32" s="7">
        <f t="shared" si="240"/>
        <v>1116</v>
      </c>
      <c r="AF32" s="7">
        <f t="shared" si="241"/>
        <v>207</v>
      </c>
      <c r="AG32" s="7">
        <f t="shared" si="242"/>
        <v>678</v>
      </c>
      <c r="AH32" s="7">
        <f t="shared" si="243"/>
        <v>276</v>
      </c>
      <c r="AI32" s="7">
        <f t="shared" si="244"/>
        <v>30</v>
      </c>
      <c r="AJ32" s="7">
        <f t="shared" si="245"/>
        <v>510</v>
      </c>
      <c r="AK32" s="7">
        <f t="shared" si="246"/>
        <v>51</v>
      </c>
      <c r="AL32" s="7">
        <f t="shared" si="247"/>
        <v>726</v>
      </c>
      <c r="AM32" s="7">
        <f t="shared" si="248"/>
        <v>648</v>
      </c>
      <c r="AO32" s="7">
        <f t="shared" si="249"/>
        <v>435</v>
      </c>
      <c r="AP32" s="7">
        <f t="shared" si="250"/>
        <v>1119</v>
      </c>
      <c r="AQ32" s="7">
        <f t="shared" si="251"/>
        <v>186</v>
      </c>
      <c r="AR32" s="7">
        <f t="shared" si="252"/>
        <v>726</v>
      </c>
      <c r="AS32" s="7">
        <f t="shared" si="253"/>
        <v>264</v>
      </c>
      <c r="AT32" s="7">
        <f t="shared" si="254"/>
        <v>3</v>
      </c>
      <c r="AU32" s="7">
        <f t="shared" si="255"/>
        <v>465</v>
      </c>
      <c r="AV32" s="7">
        <f t="shared" si="256"/>
        <v>27</v>
      </c>
      <c r="AW32" s="7">
        <f t="shared" si="257"/>
        <v>639</v>
      </c>
      <c r="AX32" s="7">
        <f t="shared" si="258"/>
        <v>27</v>
      </c>
      <c r="AY32" s="7">
        <f t="shared" si="259"/>
        <v>783</v>
      </c>
      <c r="AZ32" s="7">
        <f t="shared" si="260"/>
        <v>723</v>
      </c>
      <c r="BA32" s="3"/>
      <c r="BB32" s="8">
        <f t="shared" ref="BB32:BB33" si="263">AD32*11.7/294</f>
        <v>17.191836734693876</v>
      </c>
      <c r="BC32" s="8">
        <f t="shared" ref="BC32:BC33" si="264">AE32*11.7/294</f>
        <v>44.412244897959177</v>
      </c>
      <c r="BD32" s="8">
        <f t="shared" ref="BD32:BD33" si="265">AF32*11.7/294</f>
        <v>8.2377551020408148</v>
      </c>
      <c r="BE32" s="8">
        <f t="shared" ref="BE32:BE33" si="266">AG32*11.7/294</f>
        <v>26.981632653061222</v>
      </c>
      <c r="BF32" s="8">
        <f t="shared" ref="BF32:BF33" si="267">AH32*11.7/294</f>
        <v>10.983673469387755</v>
      </c>
      <c r="BG32" s="8">
        <f t="shared" ref="BG32:BG33" si="268">AI32*11.7/294</f>
        <v>1.1938775510204083</v>
      </c>
      <c r="BH32" s="8">
        <f t="shared" ref="BH32:BH33" si="269">AJ32*11.7/294</f>
        <v>20.295918367346939</v>
      </c>
      <c r="BI32" s="8">
        <f t="shared" ref="BI32:BI33" si="270">AK32*11.7/294</f>
        <v>2.0295918367346935</v>
      </c>
      <c r="BJ32" s="8">
        <f t="shared" ref="BJ32:BJ33" si="271">AL32*11.7/294</f>
        <v>28.891836734693875</v>
      </c>
      <c r="BK32" s="8">
        <f t="shared" ref="BK32:BK33" si="272">AM32*11.7/294</f>
        <v>25.787755102040816</v>
      </c>
      <c r="BL32" s="8"/>
      <c r="BM32" s="8">
        <f t="shared" ref="BM32:BM33" si="273">AO32*11.7/294</f>
        <v>17.311224489795919</v>
      </c>
      <c r="BN32" s="8">
        <f t="shared" ref="BN32:BN33" si="274">AP32*11.7/294</f>
        <v>44.531632653061223</v>
      </c>
      <c r="BO32" s="8">
        <f t="shared" ref="BO32:BO33" si="275">AQ32*11.7/294</f>
        <v>7.4020408163265303</v>
      </c>
      <c r="BP32" s="8">
        <f t="shared" ref="BP32:BP33" si="276">AR32*11.7/294</f>
        <v>28.891836734693875</v>
      </c>
      <c r="BQ32" s="8">
        <f t="shared" ref="BQ32:BQ33" si="277">AS32*11.7/294</f>
        <v>10.506122448979591</v>
      </c>
      <c r="BR32" s="8">
        <f t="shared" ref="BR32:BR33" si="278">AT32*11.7/294</f>
        <v>0.11938775510204079</v>
      </c>
      <c r="BS32" s="8">
        <f t="shared" ref="BS32:BS33" si="279">AU32*11.7/294</f>
        <v>18.505102040816325</v>
      </c>
      <c r="BT32" s="8">
        <f t="shared" ref="BT32:BT33" si="280">AV32*11.7/294</f>
        <v>1.0744897959183672</v>
      </c>
      <c r="BU32" s="8">
        <f t="shared" ref="BU32:BU33" si="281">AW32*11.7/294</f>
        <v>25.429591836734691</v>
      </c>
      <c r="BV32" s="8">
        <f t="shared" ref="BV32:BV33" si="282">AX32*11.7/294</f>
        <v>1.0744897959183672</v>
      </c>
      <c r="BW32" s="8">
        <f t="shared" ref="BW32:BW33" si="283">AY32*11.7/294</f>
        <v>31.160204081632649</v>
      </c>
      <c r="BX32" s="8">
        <f t="shared" ref="BX32:BX33" si="284">AZ32*11.7/294</f>
        <v>28.772448979591839</v>
      </c>
      <c r="BY32" s="3"/>
      <c r="BZ32" s="8">
        <f t="shared" si="46"/>
        <v>47.623594437932447</v>
      </c>
      <c r="CA32" s="8">
        <f t="shared" si="47"/>
        <v>28.211152222940825</v>
      </c>
      <c r="CB32" s="8">
        <f t="shared" si="48"/>
        <v>11.048367593855795</v>
      </c>
      <c r="CC32" s="8">
        <f t="shared" si="49"/>
        <v>20.397145520825969</v>
      </c>
      <c r="CD32" s="8">
        <f t="shared" si="50"/>
        <v>38.726561209421092</v>
      </c>
      <c r="CE32" s="8"/>
      <c r="CF32" s="8">
        <f t="shared" si="51"/>
        <v>47.77807865625509</v>
      </c>
      <c r="CG32" s="8">
        <f t="shared" si="52"/>
        <v>29.824963338632461</v>
      </c>
      <c r="CH32" s="8">
        <f t="shared" si="53"/>
        <v>10.506800766599756</v>
      </c>
      <c r="CI32" s="8">
        <f t="shared" si="54"/>
        <v>18.536270656811126</v>
      </c>
      <c r="CJ32" s="8">
        <f t="shared" si="55"/>
        <v>25.452282202279157</v>
      </c>
      <c r="CK32" s="8">
        <f t="shared" si="56"/>
        <v>42.412405481087859</v>
      </c>
      <c r="CL32" s="5"/>
      <c r="CM32" s="8">
        <f t="shared" si="57"/>
        <v>19.595964408933831</v>
      </c>
      <c r="CN32" s="8">
        <f t="shared" si="58"/>
        <v>25.933537762576194</v>
      </c>
      <c r="CO32" s="8">
        <f t="shared" si="59"/>
        <v>9.349669695070185</v>
      </c>
      <c r="CP32" s="8">
        <f t="shared" si="60"/>
        <v>25.265394006803731</v>
      </c>
      <c r="CQ32" s="8">
        <f t="shared" si="61"/>
        <v>21.994581609075158</v>
      </c>
      <c r="CR32" s="8"/>
      <c r="CS32" s="8">
        <f t="shared" si="62"/>
        <v>18.514727582190677</v>
      </c>
      <c r="CT32" s="8">
        <f t="shared" si="63"/>
        <v>28.939404677107465</v>
      </c>
      <c r="CU32" s="8">
        <f t="shared" si="64"/>
        <v>8.0557988070080349</v>
      </c>
      <c r="CV32" s="8">
        <f t="shared" si="65"/>
        <v>6.9244897959183653</v>
      </c>
      <c r="CW32" s="8">
        <f t="shared" si="66"/>
        <v>28.28456928506807</v>
      </c>
      <c r="CX32" s="8">
        <f t="shared" si="67"/>
        <v>20.979659334442353</v>
      </c>
      <c r="CY32" s="8">
        <f t="shared" si="68"/>
        <v>29.951339857625268</v>
      </c>
      <c r="CZ32" s="8">
        <f t="shared" si="69"/>
        <v>30.452069726110821</v>
      </c>
    </row>
    <row r="33" spans="1:104" s="13" customFormat="1" ht="15.75" thickBot="1">
      <c r="A33" s="12" t="s">
        <v>57</v>
      </c>
      <c r="B33" s="13">
        <v>2130</v>
      </c>
      <c r="C33" s="13">
        <v>2280</v>
      </c>
      <c r="D33" s="13">
        <v>1644</v>
      </c>
      <c r="E33" s="13">
        <v>1047</v>
      </c>
      <c r="F33" s="13">
        <v>1872</v>
      </c>
      <c r="G33" s="13">
        <v>1392</v>
      </c>
      <c r="H33" s="13">
        <v>1761</v>
      </c>
      <c r="I33" s="13">
        <v>1977</v>
      </c>
      <c r="J33" s="13">
        <v>1521</v>
      </c>
      <c r="K33" s="13">
        <v>2025</v>
      </c>
      <c r="L33" s="13">
        <v>1320</v>
      </c>
      <c r="M33" s="13">
        <v>1404</v>
      </c>
      <c r="O33" s="13">
        <v>3048</v>
      </c>
      <c r="P33" s="13">
        <v>2217</v>
      </c>
      <c r="Q33" s="13">
        <v>3507</v>
      </c>
      <c r="R33" s="13">
        <v>987</v>
      </c>
      <c r="S33" s="13">
        <v>3225</v>
      </c>
      <c r="T33" s="13">
        <v>1326</v>
      </c>
      <c r="U33" s="13">
        <v>3354</v>
      </c>
      <c r="V33" s="13">
        <v>1863</v>
      </c>
      <c r="W33" s="13">
        <v>3567</v>
      </c>
      <c r="X33" s="13">
        <v>1866</v>
      </c>
      <c r="Y33" s="13">
        <v>3726</v>
      </c>
      <c r="Z33" s="13">
        <v>1983</v>
      </c>
      <c r="AA33" s="13">
        <v>3858</v>
      </c>
      <c r="AB33" s="13">
        <v>1290</v>
      </c>
      <c r="AC33" s="14"/>
      <c r="AD33" s="13">
        <f t="shared" si="215"/>
        <v>486</v>
      </c>
      <c r="AE33" s="13">
        <f t="shared" si="240"/>
        <v>1233</v>
      </c>
      <c r="AF33" s="13">
        <f t="shared" si="241"/>
        <v>258</v>
      </c>
      <c r="AG33" s="13">
        <f t="shared" si="242"/>
        <v>888</v>
      </c>
      <c r="AH33" s="13">
        <f t="shared" si="243"/>
        <v>369</v>
      </c>
      <c r="AI33" s="13">
        <f t="shared" si="244"/>
        <v>303</v>
      </c>
      <c r="AJ33" s="13">
        <f t="shared" si="245"/>
        <v>609</v>
      </c>
      <c r="AK33" s="13">
        <f t="shared" si="246"/>
        <v>255</v>
      </c>
      <c r="AL33" s="13">
        <f t="shared" si="247"/>
        <v>810</v>
      </c>
      <c r="AM33" s="13">
        <f t="shared" si="248"/>
        <v>876</v>
      </c>
      <c r="AO33" s="13">
        <f t="shared" si="249"/>
        <v>459</v>
      </c>
      <c r="AP33" s="13">
        <f t="shared" si="250"/>
        <v>1230</v>
      </c>
      <c r="AQ33" s="13">
        <f t="shared" si="251"/>
        <v>177</v>
      </c>
      <c r="AR33" s="13">
        <f t="shared" si="252"/>
        <v>891</v>
      </c>
      <c r="AS33" s="13">
        <f t="shared" si="253"/>
        <v>306</v>
      </c>
      <c r="AT33" s="13">
        <f t="shared" si="254"/>
        <v>354</v>
      </c>
      <c r="AU33" s="13">
        <f t="shared" si="255"/>
        <v>519</v>
      </c>
      <c r="AV33" s="13">
        <f t="shared" si="256"/>
        <v>351</v>
      </c>
      <c r="AW33" s="13">
        <f t="shared" si="257"/>
        <v>678</v>
      </c>
      <c r="AX33" s="13">
        <f t="shared" si="258"/>
        <v>234</v>
      </c>
      <c r="AY33" s="13">
        <f t="shared" si="259"/>
        <v>810</v>
      </c>
      <c r="AZ33" s="13">
        <f t="shared" si="260"/>
        <v>927</v>
      </c>
      <c r="BA33" s="14"/>
      <c r="BB33" s="15">
        <f t="shared" si="263"/>
        <v>19.340816326530611</v>
      </c>
      <c r="BC33" s="15">
        <f t="shared" si="264"/>
        <v>49.068367346938771</v>
      </c>
      <c r="BD33" s="15">
        <f t="shared" si="265"/>
        <v>10.267346938775511</v>
      </c>
      <c r="BE33" s="15">
        <f t="shared" si="266"/>
        <v>35.33877551020408</v>
      </c>
      <c r="BF33" s="15">
        <f t="shared" si="267"/>
        <v>14.684693877551021</v>
      </c>
      <c r="BG33" s="15">
        <f t="shared" si="268"/>
        <v>12.058163265306122</v>
      </c>
      <c r="BH33" s="15">
        <f t="shared" si="269"/>
        <v>24.235714285714284</v>
      </c>
      <c r="BI33" s="15">
        <f t="shared" si="270"/>
        <v>10.147959183673469</v>
      </c>
      <c r="BJ33" s="15">
        <f t="shared" si="271"/>
        <v>32.234693877551024</v>
      </c>
      <c r="BK33" s="15">
        <f t="shared" si="272"/>
        <v>34.861224489795916</v>
      </c>
      <c r="BL33" s="15"/>
      <c r="BM33" s="15">
        <f t="shared" si="273"/>
        <v>18.266326530612243</v>
      </c>
      <c r="BN33" s="15">
        <f t="shared" si="274"/>
        <v>48.948979591836732</v>
      </c>
      <c r="BO33" s="15">
        <f t="shared" si="275"/>
        <v>7.0438775510204081</v>
      </c>
      <c r="BP33" s="15">
        <f t="shared" si="276"/>
        <v>35.458163265306119</v>
      </c>
      <c r="BQ33" s="15">
        <f t="shared" si="277"/>
        <v>12.177551020408163</v>
      </c>
      <c r="BR33" s="15">
        <f t="shared" si="278"/>
        <v>14.087755102040816</v>
      </c>
      <c r="BS33" s="15">
        <f t="shared" si="279"/>
        <v>20.65408163265306</v>
      </c>
      <c r="BT33" s="15">
        <f t="shared" si="280"/>
        <v>13.968367346938775</v>
      </c>
      <c r="BU33" s="15">
        <f t="shared" si="281"/>
        <v>26.981632653061222</v>
      </c>
      <c r="BV33" s="15">
        <f t="shared" si="282"/>
        <v>9.3122448979591823</v>
      </c>
      <c r="BW33" s="15">
        <f t="shared" si="283"/>
        <v>32.234693877551024</v>
      </c>
      <c r="BX33" s="15">
        <f t="shared" si="284"/>
        <v>36.890816326530611</v>
      </c>
      <c r="BY33" s="14"/>
      <c r="BZ33" s="15">
        <f t="shared" si="46"/>
        <v>52.742505157327521</v>
      </c>
      <c r="CA33" s="15">
        <f t="shared" si="47"/>
        <v>36.8001014634713</v>
      </c>
      <c r="CB33" s="15">
        <f t="shared" si="48"/>
        <v>19.001040382309661</v>
      </c>
      <c r="CC33" s="15">
        <f t="shared" si="49"/>
        <v>26.274529920291215</v>
      </c>
      <c r="CD33" s="15">
        <f t="shared" si="50"/>
        <v>47.480316577581618</v>
      </c>
      <c r="CE33" s="15"/>
      <c r="CF33" s="15">
        <f t="shared" si="51"/>
        <v>52.246160509696765</v>
      </c>
      <c r="CG33" s="15">
        <f t="shared" si="52"/>
        <v>36.151038063973679</v>
      </c>
      <c r="CH33" s="15">
        <f t="shared" si="53"/>
        <v>18.62142831980729</v>
      </c>
      <c r="CI33" s="15">
        <f t="shared" si="54"/>
        <v>24.934040475368647</v>
      </c>
      <c r="CJ33" s="15">
        <f t="shared" si="55"/>
        <v>28.54341264923146</v>
      </c>
      <c r="CK33" s="15">
        <f t="shared" si="56"/>
        <v>48.989874654026657</v>
      </c>
      <c r="CL33" s="16"/>
      <c r="CM33" s="15">
        <f t="shared" si="57"/>
        <v>16.456899426497714</v>
      </c>
      <c r="CN33" s="15">
        <f t="shared" si="58"/>
        <v>23.695988278077834</v>
      </c>
      <c r="CO33" s="15">
        <f t="shared" si="59"/>
        <v>9.7401678871894806</v>
      </c>
      <c r="CP33" s="15">
        <f t="shared" si="60"/>
        <v>25.975549206925653</v>
      </c>
      <c r="CQ33" s="15">
        <f t="shared" si="61"/>
        <v>19.185801689373665</v>
      </c>
      <c r="CR33" s="15"/>
      <c r="CS33" s="15">
        <f t="shared" si="62"/>
        <v>17.548375601625548</v>
      </c>
      <c r="CT33" s="15">
        <f t="shared" si="63"/>
        <v>21.978374561255706</v>
      </c>
      <c r="CU33" s="15">
        <f t="shared" si="64"/>
        <v>8.4773713293917439</v>
      </c>
      <c r="CV33" s="15">
        <f t="shared" si="65"/>
        <v>7.8560408715688395</v>
      </c>
      <c r="CW33" s="15">
        <f t="shared" si="66"/>
        <v>28.074405679712164</v>
      </c>
      <c r="CX33" s="15">
        <f t="shared" si="67"/>
        <v>18.45303735626749</v>
      </c>
      <c r="CY33" s="15">
        <f t="shared" si="68"/>
        <v>25.437157540825346</v>
      </c>
      <c r="CZ33" s="15">
        <f t="shared" si="69"/>
        <v>25.6816908942669</v>
      </c>
    </row>
    <row r="34" spans="1:104" s="7" customFormat="1">
      <c r="A34" s="6" t="s">
        <v>58</v>
      </c>
      <c r="B34" s="7">
        <v>2262</v>
      </c>
      <c r="C34" s="7">
        <v>2325</v>
      </c>
      <c r="D34" s="7">
        <v>1938</v>
      </c>
      <c r="E34" s="7">
        <v>1392</v>
      </c>
      <c r="F34" s="7">
        <v>2151</v>
      </c>
      <c r="G34" s="7">
        <v>1671</v>
      </c>
      <c r="H34" s="7">
        <v>2028</v>
      </c>
      <c r="I34" s="7">
        <v>2112</v>
      </c>
      <c r="J34" s="7">
        <v>1782</v>
      </c>
      <c r="K34" s="7">
        <v>2142</v>
      </c>
      <c r="L34" s="7">
        <v>1680</v>
      </c>
      <c r="M34" s="7">
        <v>1731</v>
      </c>
      <c r="O34" s="7">
        <v>3081</v>
      </c>
      <c r="P34" s="7">
        <v>2334</v>
      </c>
      <c r="Q34" s="7">
        <v>3450</v>
      </c>
      <c r="R34" s="7">
        <v>1392</v>
      </c>
      <c r="S34" s="7">
        <v>3255</v>
      </c>
      <c r="T34" s="7">
        <v>1677</v>
      </c>
      <c r="U34" s="7">
        <v>3348</v>
      </c>
      <c r="V34" s="7">
        <v>2112</v>
      </c>
      <c r="W34" s="7">
        <v>3540</v>
      </c>
      <c r="X34" s="7">
        <v>2133</v>
      </c>
      <c r="Y34" s="7">
        <v>3669</v>
      </c>
      <c r="Z34" s="7">
        <v>2202</v>
      </c>
      <c r="AA34" s="7">
        <v>3726</v>
      </c>
      <c r="AB34" s="7">
        <v>1761</v>
      </c>
      <c r="AC34" s="3"/>
      <c r="AD34" s="7">
        <f t="shared" si="215"/>
        <v>324</v>
      </c>
      <c r="AE34" s="7">
        <f t="shared" si="240"/>
        <v>933</v>
      </c>
      <c r="AF34" s="7">
        <f t="shared" si="241"/>
        <v>111</v>
      </c>
      <c r="AG34" s="7">
        <f t="shared" si="242"/>
        <v>654</v>
      </c>
      <c r="AH34" s="7">
        <f t="shared" si="243"/>
        <v>234</v>
      </c>
      <c r="AI34" s="7">
        <f t="shared" si="244"/>
        <v>213</v>
      </c>
      <c r="AJ34" s="7">
        <f t="shared" si="245"/>
        <v>480</v>
      </c>
      <c r="AK34" s="7">
        <f t="shared" si="246"/>
        <v>183</v>
      </c>
      <c r="AL34" s="7">
        <f t="shared" si="247"/>
        <v>582</v>
      </c>
      <c r="AM34" s="7">
        <f t="shared" si="248"/>
        <v>594</v>
      </c>
      <c r="AO34" s="7">
        <f t="shared" si="249"/>
        <v>369</v>
      </c>
      <c r="AP34" s="7">
        <f t="shared" si="250"/>
        <v>942</v>
      </c>
      <c r="AQ34" s="7">
        <f t="shared" si="251"/>
        <v>174</v>
      </c>
      <c r="AR34" s="7">
        <f t="shared" si="252"/>
        <v>657</v>
      </c>
      <c r="AS34" s="7">
        <f t="shared" si="253"/>
        <v>267</v>
      </c>
      <c r="AT34" s="7">
        <f t="shared" si="254"/>
        <v>222</v>
      </c>
      <c r="AU34" s="7">
        <f t="shared" si="255"/>
        <v>459</v>
      </c>
      <c r="AV34" s="7">
        <f t="shared" si="256"/>
        <v>201</v>
      </c>
      <c r="AW34" s="7">
        <f t="shared" si="257"/>
        <v>588</v>
      </c>
      <c r="AX34" s="7">
        <f t="shared" si="258"/>
        <v>132</v>
      </c>
      <c r="AY34" s="7">
        <f t="shared" si="259"/>
        <v>645</v>
      </c>
      <c r="AZ34" s="7">
        <f t="shared" si="260"/>
        <v>573</v>
      </c>
      <c r="BA34" s="3"/>
      <c r="BB34" s="8">
        <f>AD34*11.7/270</f>
        <v>14.04</v>
      </c>
      <c r="BC34" s="8">
        <f t="shared" ref="BC34:BX34" si="285">AE34*11.7/270</f>
        <v>40.429999999999993</v>
      </c>
      <c r="BD34" s="8">
        <f t="shared" si="285"/>
        <v>4.8099999999999996</v>
      </c>
      <c r="BE34" s="8">
        <f t="shared" si="285"/>
        <v>28.339999999999996</v>
      </c>
      <c r="BF34" s="8">
        <f t="shared" si="285"/>
        <v>10.139999999999999</v>
      </c>
      <c r="BG34" s="8">
        <f t="shared" si="285"/>
        <v>9.23</v>
      </c>
      <c r="BH34" s="8">
        <f t="shared" si="285"/>
        <v>20.8</v>
      </c>
      <c r="BI34" s="8">
        <f t="shared" si="285"/>
        <v>7.93</v>
      </c>
      <c r="BJ34" s="8">
        <f t="shared" si="285"/>
        <v>25.22</v>
      </c>
      <c r="BK34" s="8">
        <f t="shared" si="285"/>
        <v>25.74</v>
      </c>
      <c r="BL34" s="8">
        <f t="shared" si="285"/>
        <v>0</v>
      </c>
      <c r="BM34" s="8">
        <f t="shared" si="285"/>
        <v>15.99</v>
      </c>
      <c r="BN34" s="8">
        <f t="shared" si="285"/>
        <v>40.82</v>
      </c>
      <c r="BO34" s="8">
        <f t="shared" si="285"/>
        <v>7.54</v>
      </c>
      <c r="BP34" s="8">
        <f t="shared" si="285"/>
        <v>28.47</v>
      </c>
      <c r="BQ34" s="8">
        <f t="shared" si="285"/>
        <v>11.569999999999999</v>
      </c>
      <c r="BR34" s="8">
        <f t="shared" si="285"/>
        <v>9.6199999999999992</v>
      </c>
      <c r="BS34" s="8">
        <f t="shared" si="285"/>
        <v>19.889999999999997</v>
      </c>
      <c r="BT34" s="8">
        <f t="shared" si="285"/>
        <v>8.7099999999999991</v>
      </c>
      <c r="BU34" s="8">
        <f t="shared" si="285"/>
        <v>25.479999999999997</v>
      </c>
      <c r="BV34" s="8">
        <f t="shared" si="285"/>
        <v>5.72</v>
      </c>
      <c r="BW34" s="8">
        <f t="shared" si="285"/>
        <v>27.949999999999996</v>
      </c>
      <c r="BX34" s="8">
        <f t="shared" si="285"/>
        <v>24.83</v>
      </c>
      <c r="BY34" s="3"/>
      <c r="BZ34" s="8">
        <f t="shared" si="46"/>
        <v>42.798440392145125</v>
      </c>
      <c r="CA34" s="8">
        <f t="shared" si="47"/>
        <v>28.745290048980195</v>
      </c>
      <c r="CB34" s="8">
        <f t="shared" si="48"/>
        <v>13.71176502132384</v>
      </c>
      <c r="CC34" s="8">
        <f t="shared" si="49"/>
        <v>22.260388586006311</v>
      </c>
      <c r="CD34" s="8">
        <f t="shared" si="50"/>
        <v>36.036037518017984</v>
      </c>
      <c r="CE34" s="8"/>
      <c r="CF34" s="8">
        <f t="shared" si="51"/>
        <v>43.840078695184843</v>
      </c>
      <c r="CG34" s="8">
        <f t="shared" si="52"/>
        <v>29.451527973943897</v>
      </c>
      <c r="CH34" s="8">
        <f t="shared" si="53"/>
        <v>15.046903335902705</v>
      </c>
      <c r="CI34" s="8">
        <f t="shared" si="54"/>
        <v>21.713502711446623</v>
      </c>
      <c r="CJ34" s="8">
        <f t="shared" si="55"/>
        <v>26.114149421338613</v>
      </c>
      <c r="CK34" s="8">
        <f t="shared" si="56"/>
        <v>37.386246134106585</v>
      </c>
      <c r="CL34" s="5"/>
      <c r="CM34" s="8">
        <f t="shared" si="57"/>
        <v>15.210555545409902</v>
      </c>
      <c r="CN34" s="8">
        <f t="shared" si="58"/>
        <v>19.839380030636036</v>
      </c>
      <c r="CO34" s="8">
        <f t="shared" si="59"/>
        <v>10.738975742592961</v>
      </c>
      <c r="CP34" s="8">
        <f t="shared" si="60"/>
        <v>18.350272477541033</v>
      </c>
      <c r="CQ34" s="8">
        <f t="shared" si="61"/>
        <v>18.460457740803715</v>
      </c>
      <c r="CR34" s="8"/>
      <c r="CS34" s="8">
        <f t="shared" si="62"/>
        <v>14.96412376318774</v>
      </c>
      <c r="CT34" s="8">
        <f t="shared" si="63"/>
        <v>19.275979871332094</v>
      </c>
      <c r="CU34" s="8">
        <f t="shared" si="64"/>
        <v>8.3696176734663332</v>
      </c>
      <c r="CV34" s="8">
        <f t="shared" si="65"/>
        <v>6.3394163769230358</v>
      </c>
      <c r="CW34" s="8">
        <f t="shared" si="66"/>
        <v>19.26896468417543</v>
      </c>
      <c r="CX34" s="8">
        <f t="shared" si="67"/>
        <v>19.968016927076157</v>
      </c>
      <c r="CY34" s="8">
        <f t="shared" si="68"/>
        <v>23.301933396179809</v>
      </c>
      <c r="CZ34" s="8">
        <f t="shared" si="69"/>
        <v>18.022707898648303</v>
      </c>
    </row>
    <row r="35" spans="1:104" s="7" customFormat="1">
      <c r="A35" s="6" t="s">
        <v>59</v>
      </c>
      <c r="B35" s="7">
        <v>2049</v>
      </c>
      <c r="C35" s="7">
        <v>2193</v>
      </c>
      <c r="D35" s="7">
        <v>1659</v>
      </c>
      <c r="E35" s="7">
        <v>1101</v>
      </c>
      <c r="F35" s="7">
        <v>1914</v>
      </c>
      <c r="G35" s="7">
        <v>1425</v>
      </c>
      <c r="H35" s="7">
        <v>1866</v>
      </c>
      <c r="I35" s="7">
        <v>2181</v>
      </c>
      <c r="J35" s="7">
        <v>1581</v>
      </c>
      <c r="K35" s="7">
        <v>2217</v>
      </c>
      <c r="L35" s="7">
        <v>1362</v>
      </c>
      <c r="M35" s="7">
        <v>1506</v>
      </c>
      <c r="O35" s="7">
        <v>2979</v>
      </c>
      <c r="P35" s="7">
        <v>2172</v>
      </c>
      <c r="Q35" s="7">
        <v>3396</v>
      </c>
      <c r="R35" s="7">
        <v>1095</v>
      </c>
      <c r="S35" s="7">
        <v>3168</v>
      </c>
      <c r="T35" s="7">
        <v>1425</v>
      </c>
      <c r="U35" s="7">
        <v>3249</v>
      </c>
      <c r="V35" s="7">
        <v>2157</v>
      </c>
      <c r="W35" s="7">
        <v>3435</v>
      </c>
      <c r="X35" s="7">
        <v>2199</v>
      </c>
      <c r="Y35" s="7">
        <v>3585</v>
      </c>
      <c r="Z35" s="7">
        <v>2214</v>
      </c>
      <c r="AA35" s="7">
        <v>3711</v>
      </c>
      <c r="AB35" s="7">
        <v>1518</v>
      </c>
      <c r="AC35" s="3"/>
      <c r="AD35" s="7">
        <f t="shared" si="215"/>
        <v>390</v>
      </c>
      <c r="AE35" s="7">
        <f t="shared" si="240"/>
        <v>1092</v>
      </c>
      <c r="AF35" s="7">
        <f t="shared" si="241"/>
        <v>135</v>
      </c>
      <c r="AG35" s="7">
        <f t="shared" si="242"/>
        <v>768</v>
      </c>
      <c r="AH35" s="7">
        <f t="shared" si="243"/>
        <v>183</v>
      </c>
      <c r="AI35" s="7">
        <f t="shared" si="244"/>
        <v>12</v>
      </c>
      <c r="AJ35" s="7">
        <f t="shared" si="245"/>
        <v>468</v>
      </c>
      <c r="AK35" s="7">
        <f t="shared" si="246"/>
        <v>24</v>
      </c>
      <c r="AL35" s="7">
        <f t="shared" si="247"/>
        <v>687</v>
      </c>
      <c r="AM35" s="7">
        <f t="shared" si="248"/>
        <v>687</v>
      </c>
      <c r="AO35" s="7">
        <f t="shared" si="249"/>
        <v>417</v>
      </c>
      <c r="AP35" s="7">
        <f t="shared" si="250"/>
        <v>1077</v>
      </c>
      <c r="AQ35" s="7">
        <f t="shared" si="251"/>
        <v>189</v>
      </c>
      <c r="AR35" s="7">
        <f t="shared" si="252"/>
        <v>747</v>
      </c>
      <c r="AS35" s="7">
        <f t="shared" si="253"/>
        <v>270</v>
      </c>
      <c r="AT35" s="7">
        <f t="shared" si="254"/>
        <v>15</v>
      </c>
      <c r="AU35" s="7">
        <f t="shared" si="255"/>
        <v>456</v>
      </c>
      <c r="AV35" s="7">
        <f t="shared" si="256"/>
        <v>27</v>
      </c>
      <c r="AW35" s="7">
        <f t="shared" si="257"/>
        <v>606</v>
      </c>
      <c r="AX35" s="7">
        <f t="shared" si="258"/>
        <v>42</v>
      </c>
      <c r="AY35" s="7">
        <f t="shared" si="259"/>
        <v>732</v>
      </c>
      <c r="AZ35" s="7">
        <f t="shared" si="260"/>
        <v>654</v>
      </c>
      <c r="BA35" s="3"/>
      <c r="BB35" s="8">
        <f>AD35*11.7/324.82</f>
        <v>14.047780309094268</v>
      </c>
      <c r="BC35" s="8">
        <f t="shared" ref="BC35:BX35" si="286">AE35*11.7/324.82</f>
        <v>39.333784865463947</v>
      </c>
      <c r="BD35" s="8">
        <f t="shared" si="286"/>
        <v>4.8626931839172469</v>
      </c>
      <c r="BE35" s="8">
        <f t="shared" si="286"/>
        <v>27.663321224062553</v>
      </c>
      <c r="BF35" s="8">
        <f t="shared" si="286"/>
        <v>6.5916507604211558</v>
      </c>
      <c r="BG35" s="8">
        <f t="shared" si="286"/>
        <v>0.43223939412597739</v>
      </c>
      <c r="BH35" s="8">
        <f t="shared" si="286"/>
        <v>16.857336370913121</v>
      </c>
      <c r="BI35" s="8">
        <f t="shared" si="286"/>
        <v>0.86447878825195479</v>
      </c>
      <c r="BJ35" s="8">
        <f t="shared" si="286"/>
        <v>24.745705313712211</v>
      </c>
      <c r="BK35" s="8">
        <f t="shared" si="286"/>
        <v>24.745705313712211</v>
      </c>
      <c r="BL35" s="8">
        <f t="shared" si="286"/>
        <v>0</v>
      </c>
      <c r="BM35" s="8">
        <f t="shared" si="286"/>
        <v>15.020318945877715</v>
      </c>
      <c r="BN35" s="8">
        <f t="shared" si="286"/>
        <v>38.793485622806479</v>
      </c>
      <c r="BO35" s="8">
        <f t="shared" si="286"/>
        <v>6.8077704574841444</v>
      </c>
      <c r="BP35" s="8">
        <f t="shared" si="286"/>
        <v>26.906902284342095</v>
      </c>
      <c r="BQ35" s="8">
        <f t="shared" si="286"/>
        <v>9.7253863678344938</v>
      </c>
      <c r="BR35" s="8">
        <f t="shared" si="286"/>
        <v>0.54029924265747187</v>
      </c>
      <c r="BS35" s="8">
        <f t="shared" si="286"/>
        <v>16.425096976787142</v>
      </c>
      <c r="BT35" s="8">
        <f t="shared" si="286"/>
        <v>0.97253863678344921</v>
      </c>
      <c r="BU35" s="8">
        <f t="shared" si="286"/>
        <v>21.828089403361862</v>
      </c>
      <c r="BV35" s="8">
        <f t="shared" si="286"/>
        <v>1.5128378794409212</v>
      </c>
      <c r="BW35" s="8">
        <f t="shared" si="286"/>
        <v>26.366603041684623</v>
      </c>
      <c r="BX35" s="8">
        <f t="shared" si="286"/>
        <v>23.55704697986577</v>
      </c>
      <c r="BY35" s="3"/>
      <c r="BZ35" s="8">
        <f t="shared" si="46"/>
        <v>41.767053564444517</v>
      </c>
      <c r="CA35" s="8">
        <f t="shared" si="47"/>
        <v>28.087454960294728</v>
      </c>
      <c r="CB35" s="8">
        <f t="shared" si="48"/>
        <v>6.6058073421191441</v>
      </c>
      <c r="CC35" s="8">
        <f t="shared" si="49"/>
        <v>16.879487939432522</v>
      </c>
      <c r="CD35" s="8">
        <f t="shared" si="50"/>
        <v>34.995712065139777</v>
      </c>
      <c r="CE35" s="8"/>
      <c r="CF35" s="8">
        <f t="shared" si="51"/>
        <v>41.599813797693685</v>
      </c>
      <c r="CG35" s="8">
        <f t="shared" si="52"/>
        <v>27.754767683065332</v>
      </c>
      <c r="CH35" s="8">
        <f t="shared" si="53"/>
        <v>9.7403831174793769</v>
      </c>
      <c r="CI35" s="8">
        <f t="shared" si="54"/>
        <v>16.453864047599843</v>
      </c>
      <c r="CJ35" s="8">
        <f t="shared" si="55"/>
        <v>21.880451673825878</v>
      </c>
      <c r="CK35" s="8">
        <f t="shared" si="56"/>
        <v>35.35720885999595</v>
      </c>
      <c r="CL35" s="5"/>
      <c r="CM35" s="8">
        <f t="shared" si="57"/>
        <v>14.851449326660498</v>
      </c>
      <c r="CN35" s="8">
        <f t="shared" si="58"/>
        <v>27.285914167021268</v>
      </c>
      <c r="CO35" s="8">
        <f t="shared" si="59"/>
        <v>10.274781357639498</v>
      </c>
      <c r="CP35" s="8">
        <f t="shared" si="60"/>
        <v>25.150334887195115</v>
      </c>
      <c r="CQ35" s="8">
        <f t="shared" si="61"/>
        <v>18.090264354416355</v>
      </c>
      <c r="CR35" s="8"/>
      <c r="CS35" s="8">
        <f t="shared" si="62"/>
        <v>14.447727023185156</v>
      </c>
      <c r="CT35" s="8">
        <f t="shared" si="63"/>
        <v>26.527537363240153</v>
      </c>
      <c r="CU35" s="8">
        <f t="shared" si="64"/>
        <v>6.7136393362726192</v>
      </c>
      <c r="CV35" s="8">
        <f t="shared" si="65"/>
        <v>5.4299401868934076</v>
      </c>
      <c r="CW35" s="8">
        <f t="shared" si="66"/>
        <v>22.506560397104121</v>
      </c>
      <c r="CX35" s="8">
        <f t="shared" si="67"/>
        <v>18.997032012997654</v>
      </c>
      <c r="CY35" s="8">
        <f t="shared" si="68"/>
        <v>27.660155227017437</v>
      </c>
      <c r="CZ35" s="8">
        <f t="shared" si="69"/>
        <v>24.675768679762509</v>
      </c>
    </row>
    <row r="36" spans="1:104" s="13" customFormat="1" ht="15.75" thickBot="1">
      <c r="A36" s="12" t="s">
        <v>60</v>
      </c>
      <c r="B36" s="13">
        <v>2454</v>
      </c>
      <c r="C36" s="13">
        <v>2517</v>
      </c>
      <c r="D36" s="13">
        <v>2052</v>
      </c>
      <c r="E36" s="13">
        <v>1392</v>
      </c>
      <c r="F36" s="13">
        <v>2310</v>
      </c>
      <c r="G36" s="13">
        <v>1674</v>
      </c>
      <c r="H36" s="13">
        <v>2205</v>
      </c>
      <c r="I36" s="13">
        <v>2232</v>
      </c>
      <c r="J36" s="13">
        <v>1935</v>
      </c>
      <c r="K36" s="13">
        <v>2229</v>
      </c>
      <c r="L36" s="13">
        <v>1782</v>
      </c>
      <c r="M36" s="13">
        <v>1734</v>
      </c>
      <c r="O36" s="13">
        <v>3318</v>
      </c>
      <c r="P36" s="13">
        <v>2511</v>
      </c>
      <c r="Q36" s="13">
        <v>3732</v>
      </c>
      <c r="R36" s="13">
        <v>1392</v>
      </c>
      <c r="S36" s="13">
        <v>3549</v>
      </c>
      <c r="T36" s="13">
        <v>1671</v>
      </c>
      <c r="U36" s="13">
        <v>3639</v>
      </c>
      <c r="V36" s="13">
        <v>2202</v>
      </c>
      <c r="W36" s="13">
        <v>3801</v>
      </c>
      <c r="X36" s="13">
        <v>2223</v>
      </c>
      <c r="Y36" s="13">
        <v>3933</v>
      </c>
      <c r="Z36" s="13">
        <v>2286</v>
      </c>
      <c r="AA36" s="13">
        <v>3999</v>
      </c>
      <c r="AB36" s="13">
        <v>1767</v>
      </c>
      <c r="AC36" s="14"/>
      <c r="AD36" s="13">
        <f t="shared" si="215"/>
        <v>402</v>
      </c>
      <c r="AE36" s="13">
        <f t="shared" si="240"/>
        <v>1125</v>
      </c>
      <c r="AF36" s="13">
        <f t="shared" si="241"/>
        <v>144</v>
      </c>
      <c r="AG36" s="13">
        <f t="shared" si="242"/>
        <v>843</v>
      </c>
      <c r="AH36" s="13">
        <f t="shared" si="243"/>
        <v>249</v>
      </c>
      <c r="AI36" s="13">
        <f t="shared" si="244"/>
        <v>285</v>
      </c>
      <c r="AJ36" s="13">
        <f t="shared" si="245"/>
        <v>519</v>
      </c>
      <c r="AK36" s="13">
        <f t="shared" si="246"/>
        <v>288</v>
      </c>
      <c r="AL36" s="13">
        <f t="shared" si="247"/>
        <v>672</v>
      </c>
      <c r="AM36" s="13">
        <f t="shared" si="248"/>
        <v>783</v>
      </c>
      <c r="AO36" s="13">
        <f t="shared" si="249"/>
        <v>414</v>
      </c>
      <c r="AP36" s="13">
        <f t="shared" si="250"/>
        <v>1119</v>
      </c>
      <c r="AQ36" s="13">
        <f t="shared" si="251"/>
        <v>231</v>
      </c>
      <c r="AR36" s="13">
        <f t="shared" si="252"/>
        <v>840</v>
      </c>
      <c r="AS36" s="13">
        <f t="shared" si="253"/>
        <v>321</v>
      </c>
      <c r="AT36" s="13">
        <f t="shared" si="254"/>
        <v>309</v>
      </c>
      <c r="AU36" s="13">
        <f t="shared" si="255"/>
        <v>483</v>
      </c>
      <c r="AV36" s="13">
        <f t="shared" si="256"/>
        <v>288</v>
      </c>
      <c r="AW36" s="13">
        <f t="shared" si="257"/>
        <v>615</v>
      </c>
      <c r="AX36" s="13">
        <f t="shared" si="258"/>
        <v>225</v>
      </c>
      <c r="AY36" s="13">
        <f t="shared" si="259"/>
        <v>681</v>
      </c>
      <c r="AZ36" s="13">
        <f t="shared" si="260"/>
        <v>744</v>
      </c>
      <c r="BA36" s="14"/>
      <c r="BB36" s="15">
        <f>AD36*11.7/294</f>
        <v>15.997959183673467</v>
      </c>
      <c r="BC36" s="15">
        <f t="shared" ref="BC36:BX36" si="287">AE36*11.7/294</f>
        <v>44.770408163265309</v>
      </c>
      <c r="BD36" s="15">
        <f t="shared" si="287"/>
        <v>5.7306122448979586</v>
      </c>
      <c r="BE36" s="15">
        <f t="shared" si="287"/>
        <v>33.547959183673463</v>
      </c>
      <c r="BF36" s="15">
        <f t="shared" si="287"/>
        <v>9.9091836734693874</v>
      </c>
      <c r="BG36" s="15">
        <f t="shared" si="287"/>
        <v>11.341836734693878</v>
      </c>
      <c r="BH36" s="15">
        <f t="shared" si="287"/>
        <v>20.65408163265306</v>
      </c>
      <c r="BI36" s="15">
        <f t="shared" si="287"/>
        <v>11.461224489795917</v>
      </c>
      <c r="BJ36" s="15">
        <f t="shared" si="287"/>
        <v>26.74285714285714</v>
      </c>
      <c r="BK36" s="15">
        <f t="shared" si="287"/>
        <v>31.160204081632649</v>
      </c>
      <c r="BL36" s="15">
        <f t="shared" si="287"/>
        <v>0</v>
      </c>
      <c r="BM36" s="15">
        <f t="shared" si="287"/>
        <v>16.47551020408163</v>
      </c>
      <c r="BN36" s="15">
        <f t="shared" si="287"/>
        <v>44.531632653061223</v>
      </c>
      <c r="BO36" s="15">
        <f t="shared" si="287"/>
        <v>9.1928571428571431</v>
      </c>
      <c r="BP36" s="15">
        <f t="shared" si="287"/>
        <v>33.428571428571431</v>
      </c>
      <c r="BQ36" s="15">
        <f t="shared" si="287"/>
        <v>12.774489795918367</v>
      </c>
      <c r="BR36" s="15">
        <f t="shared" si="287"/>
        <v>12.296938775510203</v>
      </c>
      <c r="BS36" s="15">
        <f t="shared" si="287"/>
        <v>19.221428571428568</v>
      </c>
      <c r="BT36" s="15">
        <f t="shared" si="287"/>
        <v>11.461224489795917</v>
      </c>
      <c r="BU36" s="15">
        <f t="shared" si="287"/>
        <v>24.474489795918366</v>
      </c>
      <c r="BV36" s="15">
        <f t="shared" si="287"/>
        <v>8.954081632653061</v>
      </c>
      <c r="BW36" s="15">
        <f t="shared" si="287"/>
        <v>27.101020408163265</v>
      </c>
      <c r="BX36" s="15">
        <f t="shared" si="287"/>
        <v>29.608163265306121</v>
      </c>
      <c r="BY36" s="14"/>
      <c r="BZ36" s="15">
        <f t="shared" si="46"/>
        <v>47.542866395999468</v>
      </c>
      <c r="CA36" s="15">
        <f t="shared" si="47"/>
        <v>34.033887260946187</v>
      </c>
      <c r="CB36" s="15">
        <f t="shared" si="48"/>
        <v>15.060849298462678</v>
      </c>
      <c r="CC36" s="15">
        <f t="shared" si="49"/>
        <v>23.620981243246312</v>
      </c>
      <c r="CD36" s="15">
        <f t="shared" si="50"/>
        <v>41.062619577570317</v>
      </c>
      <c r="CE36" s="15"/>
      <c r="CF36" s="15">
        <f t="shared" si="51"/>
        <v>47.48166744367753</v>
      </c>
      <c r="CG36" s="15">
        <f t="shared" si="52"/>
        <v>34.66955451407015</v>
      </c>
      <c r="CH36" s="15">
        <f t="shared" si="53"/>
        <v>17.731392861100023</v>
      </c>
      <c r="CI36" s="15">
        <f t="shared" si="54"/>
        <v>22.379074671040986</v>
      </c>
      <c r="CJ36" s="15">
        <f t="shared" si="55"/>
        <v>26.061009739738161</v>
      </c>
      <c r="CK36" s="15">
        <f t="shared" si="56"/>
        <v>40.138617802668598</v>
      </c>
      <c r="CL36" s="16"/>
      <c r="CM36" s="15">
        <f t="shared" si="57"/>
        <v>15.210580996816818</v>
      </c>
      <c r="CN36" s="15">
        <f t="shared" si="58"/>
        <v>22.595847702680874</v>
      </c>
      <c r="CO36" s="15">
        <f t="shared" si="59"/>
        <v>10.745561204019907</v>
      </c>
      <c r="CP36" s="15">
        <f t="shared" si="60"/>
        <v>20.618510716665767</v>
      </c>
      <c r="CQ36" s="15">
        <f t="shared" si="61"/>
        <v>17.340429270838705</v>
      </c>
      <c r="CR36" s="15"/>
      <c r="CS36" s="15">
        <f t="shared" si="62"/>
        <v>13.278366020144615</v>
      </c>
      <c r="CT36" s="15">
        <f t="shared" si="63"/>
        <v>21.433011711968945</v>
      </c>
      <c r="CU36" s="15">
        <f t="shared" si="64"/>
        <v>6.5008797821928619</v>
      </c>
      <c r="CV36" s="15">
        <f t="shared" si="65"/>
        <v>5.8206887508576424</v>
      </c>
      <c r="CW36" s="15">
        <f t="shared" si="66"/>
        <v>20.820416690003015</v>
      </c>
      <c r="CX36" s="15">
        <f t="shared" si="67"/>
        <v>18.319699933795494</v>
      </c>
      <c r="CY36" s="15">
        <f t="shared" si="68"/>
        <v>24.148220978500444</v>
      </c>
      <c r="CZ36" s="15">
        <f t="shared" si="69"/>
        <v>19.783815467084498</v>
      </c>
    </row>
    <row r="37" spans="1:104" s="7" customFormat="1">
      <c r="A37" s="6" t="s">
        <v>61</v>
      </c>
      <c r="B37" s="7">
        <v>2082</v>
      </c>
      <c r="C37" s="7">
        <v>2148</v>
      </c>
      <c r="D37" s="7">
        <v>1806</v>
      </c>
      <c r="E37" s="7">
        <v>1326</v>
      </c>
      <c r="F37" s="7">
        <v>1944</v>
      </c>
      <c r="G37" s="7">
        <v>1584</v>
      </c>
      <c r="H37" s="7">
        <v>1833</v>
      </c>
      <c r="I37" s="7">
        <v>1971</v>
      </c>
      <c r="J37" s="7">
        <v>1584</v>
      </c>
      <c r="K37" s="7">
        <v>1983</v>
      </c>
      <c r="L37" s="7">
        <v>1488</v>
      </c>
      <c r="M37" s="7">
        <v>1635</v>
      </c>
      <c r="O37" s="7">
        <v>2886</v>
      </c>
      <c r="P37" s="7">
        <v>2172</v>
      </c>
      <c r="Q37" s="7">
        <v>3258</v>
      </c>
      <c r="R37" s="7">
        <v>1437</v>
      </c>
      <c r="S37" s="7">
        <v>3018</v>
      </c>
      <c r="T37" s="7">
        <v>1641</v>
      </c>
      <c r="U37" s="7">
        <v>3129</v>
      </c>
      <c r="V37" s="7">
        <v>2052</v>
      </c>
      <c r="W37" s="7">
        <v>3315</v>
      </c>
      <c r="X37" s="7">
        <v>2067</v>
      </c>
      <c r="Y37" s="7">
        <v>3459</v>
      </c>
      <c r="Z37" s="7">
        <v>2127</v>
      </c>
      <c r="AA37" s="7">
        <v>3525</v>
      </c>
      <c r="AB37" s="7">
        <v>1731</v>
      </c>
      <c r="AC37" s="3"/>
      <c r="AD37" s="7">
        <f t="shared" si="215"/>
        <v>276</v>
      </c>
      <c r="AE37" s="7">
        <f t="shared" ref="AE37:AE42" si="288">ABS(C37-E37)</f>
        <v>822</v>
      </c>
      <c r="AF37" s="7">
        <f t="shared" ref="AF37:AF42" si="289">ABS(B37-F37)</f>
        <v>138</v>
      </c>
      <c r="AG37" s="7">
        <f t="shared" ref="AG37:AG42" si="290">ABS(C37-G37)</f>
        <v>564</v>
      </c>
      <c r="AH37" s="7">
        <f t="shared" ref="AH37:AH42" si="291">ABS(B37-H37)</f>
        <v>249</v>
      </c>
      <c r="AI37" s="7">
        <f t="shared" ref="AI37:AI42" si="292">ABS(C37-I37)</f>
        <v>177</v>
      </c>
      <c r="AJ37" s="7">
        <f t="shared" ref="AJ37:AJ42" si="293">ABS(B37-J37)</f>
        <v>498</v>
      </c>
      <c r="AK37" s="7">
        <f t="shared" ref="AK37:AK42" si="294">ABS(C37-K37)</f>
        <v>165</v>
      </c>
      <c r="AL37" s="7">
        <f t="shared" ref="AL37:AL42" si="295">ABS(B37-L37)</f>
        <v>594</v>
      </c>
      <c r="AM37" s="7">
        <f t="shared" ref="AM37:AM42" si="296">ABS(C37-M37)</f>
        <v>513</v>
      </c>
      <c r="AO37" s="7">
        <f t="shared" ref="AO37:AO42" si="297">ABS(O37-Q37)</f>
        <v>372</v>
      </c>
      <c r="AP37" s="7">
        <f t="shared" ref="AP37:AP42" si="298">ABS(P37-R37)</f>
        <v>735</v>
      </c>
      <c r="AQ37" s="7">
        <f t="shared" ref="AQ37:AQ42" si="299">ABS(O37-S37)</f>
        <v>132</v>
      </c>
      <c r="AR37" s="7">
        <f t="shared" ref="AR37:AR42" si="300">ABS(P37-T37)</f>
        <v>531</v>
      </c>
      <c r="AS37" s="7">
        <f t="shared" ref="AS37:AS42" si="301">ABS(O37-U37)</f>
        <v>243</v>
      </c>
      <c r="AT37" s="7">
        <f t="shared" ref="AT37:AT64" si="302">ABS(P37-V37)</f>
        <v>120</v>
      </c>
      <c r="AU37" s="7">
        <f t="shared" ref="AU37:AU64" si="303">ABS(O37-W37)</f>
        <v>429</v>
      </c>
      <c r="AV37" s="7">
        <f t="shared" ref="AV37:AV64" si="304">ABS(P37-X37)</f>
        <v>105</v>
      </c>
      <c r="AW37" s="7">
        <f t="shared" ref="AW37:AW64" si="305">ABS(O37-Y37)</f>
        <v>573</v>
      </c>
      <c r="AX37" s="7">
        <f t="shared" ref="AX37:AX64" si="306">ABS(P37-Z37)</f>
        <v>45</v>
      </c>
      <c r="AY37" s="7">
        <f t="shared" ref="AY37:AY64" si="307">ABS(O37-AA37)</f>
        <v>639</v>
      </c>
      <c r="AZ37" s="7">
        <f t="shared" ref="AZ37:AZ64" si="308">ABS(P37-AB37)</f>
        <v>441</v>
      </c>
      <c r="BA37" s="3"/>
      <c r="BB37" s="8">
        <f>AD37*11.7/237</f>
        <v>13.625316455696202</v>
      </c>
      <c r="BC37" s="8">
        <f t="shared" ref="BC37:BX37" si="309">AE37*11.7/237</f>
        <v>40.579746835443039</v>
      </c>
      <c r="BD37" s="8">
        <f t="shared" si="309"/>
        <v>6.8126582278481012</v>
      </c>
      <c r="BE37" s="8">
        <f t="shared" si="309"/>
        <v>27.84303797468354</v>
      </c>
      <c r="BF37" s="8">
        <f t="shared" si="309"/>
        <v>12.292405063291138</v>
      </c>
      <c r="BG37" s="8">
        <f t="shared" si="309"/>
        <v>8.7379746835443051</v>
      </c>
      <c r="BH37" s="8">
        <f t="shared" si="309"/>
        <v>24.584810126582276</v>
      </c>
      <c r="BI37" s="8">
        <f t="shared" si="309"/>
        <v>8.1455696202531644</v>
      </c>
      <c r="BJ37" s="8">
        <f t="shared" si="309"/>
        <v>29.324050632911391</v>
      </c>
      <c r="BK37" s="8">
        <f t="shared" si="309"/>
        <v>25.3253164556962</v>
      </c>
      <c r="BL37" s="8">
        <f t="shared" si="309"/>
        <v>0</v>
      </c>
      <c r="BM37" s="8">
        <f t="shared" si="309"/>
        <v>18.364556962025315</v>
      </c>
      <c r="BN37" s="8">
        <f t="shared" si="309"/>
        <v>36.284810126582279</v>
      </c>
      <c r="BO37" s="8">
        <f t="shared" si="309"/>
        <v>6.5164556962025308</v>
      </c>
      <c r="BP37" s="8">
        <f t="shared" si="309"/>
        <v>26.213924050632912</v>
      </c>
      <c r="BQ37" s="8">
        <f t="shared" si="309"/>
        <v>11.996202531645569</v>
      </c>
      <c r="BR37" s="8">
        <f t="shared" si="309"/>
        <v>5.924050632911392</v>
      </c>
      <c r="BS37" s="8">
        <f t="shared" si="309"/>
        <v>21.178481012658224</v>
      </c>
      <c r="BT37" s="8">
        <f t="shared" si="309"/>
        <v>5.1835443037974684</v>
      </c>
      <c r="BU37" s="8">
        <f t="shared" si="309"/>
        <v>28.287341772151898</v>
      </c>
      <c r="BV37" s="8">
        <f t="shared" si="309"/>
        <v>2.221518987341772</v>
      </c>
      <c r="BW37" s="8">
        <f t="shared" si="309"/>
        <v>31.545569620253161</v>
      </c>
      <c r="BX37" s="8">
        <f t="shared" si="309"/>
        <v>21.770886075949367</v>
      </c>
      <c r="BY37" s="3"/>
      <c r="BZ37" s="8">
        <f t="shared" si="46"/>
        <v>42.806133926652556</v>
      </c>
      <c r="CA37" s="8">
        <f t="shared" si="47"/>
        <v>28.66438689016627</v>
      </c>
      <c r="CB37" s="8">
        <f t="shared" si="48"/>
        <v>15.081625370306968</v>
      </c>
      <c r="CC37" s="8">
        <f t="shared" si="49"/>
        <v>25.899096381891276</v>
      </c>
      <c r="CD37" s="8">
        <f t="shared" si="50"/>
        <v>38.746246258221035</v>
      </c>
      <c r="CE37" s="8"/>
      <c r="CF37" s="8">
        <f t="shared" si="51"/>
        <v>40.667485763612191</v>
      </c>
      <c r="CG37" s="8">
        <f t="shared" si="52"/>
        <v>27.011738355258089</v>
      </c>
      <c r="CH37" s="8">
        <f t="shared" si="53"/>
        <v>13.379209658330248</v>
      </c>
      <c r="CI37" s="8">
        <f t="shared" si="54"/>
        <v>21.80360496690756</v>
      </c>
      <c r="CJ37" s="8">
        <f t="shared" si="55"/>
        <v>28.374440102769423</v>
      </c>
      <c r="CK37" s="8">
        <f t="shared" si="56"/>
        <v>38.328767827810552</v>
      </c>
      <c r="CL37" s="5"/>
      <c r="CM37" s="8">
        <f t="shared" si="57"/>
        <v>14.444239846153758</v>
      </c>
      <c r="CN37" s="8">
        <f t="shared" si="58"/>
        <v>19.875388517938056</v>
      </c>
      <c r="CO37" s="8">
        <f t="shared" si="59"/>
        <v>12.30667160523261</v>
      </c>
      <c r="CP37" s="8">
        <f t="shared" si="60"/>
        <v>17.821450611741614</v>
      </c>
      <c r="CQ37" s="8">
        <f t="shared" si="61"/>
        <v>21.88944725152756</v>
      </c>
      <c r="CR37" s="8"/>
      <c r="CS37" s="8">
        <f t="shared" si="62"/>
        <v>15.549927651276784</v>
      </c>
      <c r="CT37" s="8">
        <f t="shared" si="63"/>
        <v>21.01681680673147</v>
      </c>
      <c r="CU37" s="8">
        <f t="shared" si="64"/>
        <v>9.2120892161510177</v>
      </c>
      <c r="CV37" s="8">
        <f t="shared" si="65"/>
        <v>7.7012658227848121</v>
      </c>
      <c r="CW37" s="8">
        <f t="shared" si="66"/>
        <v>19.819026269604581</v>
      </c>
      <c r="CX37" s="8">
        <f t="shared" si="67"/>
        <v>19.605945170888937</v>
      </c>
      <c r="CY37" s="8">
        <f t="shared" si="68"/>
        <v>25.636923736604867</v>
      </c>
      <c r="CZ37" s="8">
        <f t="shared" si="69"/>
        <v>19.560583663681921</v>
      </c>
    </row>
    <row r="38" spans="1:104" s="7" customFormat="1">
      <c r="A38" s="6" t="s">
        <v>62</v>
      </c>
      <c r="B38" s="7">
        <v>1641</v>
      </c>
      <c r="C38" s="7">
        <v>1968</v>
      </c>
      <c r="D38" s="7">
        <v>1314</v>
      </c>
      <c r="E38" s="7">
        <v>942</v>
      </c>
      <c r="F38" s="7">
        <v>1467</v>
      </c>
      <c r="G38" s="7">
        <v>1296</v>
      </c>
      <c r="H38" s="7">
        <v>1320</v>
      </c>
      <c r="I38" s="7">
        <v>1989</v>
      </c>
      <c r="J38" s="7">
        <v>1029</v>
      </c>
      <c r="K38" s="7">
        <v>1998</v>
      </c>
      <c r="L38" s="7">
        <v>906</v>
      </c>
      <c r="M38" s="7">
        <v>1311</v>
      </c>
      <c r="O38" s="7">
        <v>2553</v>
      </c>
      <c r="P38" s="7">
        <v>2028</v>
      </c>
      <c r="Q38" s="7">
        <v>3048</v>
      </c>
      <c r="R38" s="7">
        <v>1128</v>
      </c>
      <c r="S38" s="7">
        <v>2751</v>
      </c>
      <c r="T38" s="7">
        <v>1395</v>
      </c>
      <c r="U38" s="7">
        <v>2838</v>
      </c>
      <c r="V38" s="7">
        <v>2085</v>
      </c>
      <c r="W38" s="7">
        <v>3030</v>
      </c>
      <c r="X38" s="7">
        <v>2142</v>
      </c>
      <c r="Y38" s="7">
        <v>3186</v>
      </c>
      <c r="Z38" s="7">
        <v>2151</v>
      </c>
      <c r="AA38" s="7">
        <v>3351</v>
      </c>
      <c r="AB38" s="7">
        <v>1491</v>
      </c>
      <c r="AC38" s="3"/>
      <c r="AD38" s="7">
        <f t="shared" si="215"/>
        <v>327</v>
      </c>
      <c r="AE38" s="7">
        <f t="shared" si="288"/>
        <v>1026</v>
      </c>
      <c r="AF38" s="7">
        <f t="shared" si="289"/>
        <v>174</v>
      </c>
      <c r="AG38" s="7">
        <f t="shared" si="290"/>
        <v>672</v>
      </c>
      <c r="AH38" s="7">
        <f t="shared" si="291"/>
        <v>321</v>
      </c>
      <c r="AI38" s="7">
        <f t="shared" si="292"/>
        <v>21</v>
      </c>
      <c r="AJ38" s="7">
        <f t="shared" si="293"/>
        <v>612</v>
      </c>
      <c r="AK38" s="7">
        <f t="shared" si="294"/>
        <v>30</v>
      </c>
      <c r="AL38" s="7">
        <f t="shared" si="295"/>
        <v>735</v>
      </c>
      <c r="AM38" s="7">
        <f t="shared" si="296"/>
        <v>657</v>
      </c>
      <c r="AO38" s="7">
        <f t="shared" si="297"/>
        <v>495</v>
      </c>
      <c r="AP38" s="7">
        <f t="shared" si="298"/>
        <v>900</v>
      </c>
      <c r="AQ38" s="7">
        <f t="shared" si="299"/>
        <v>198</v>
      </c>
      <c r="AR38" s="7">
        <f t="shared" si="300"/>
        <v>633</v>
      </c>
      <c r="AS38" s="7">
        <f t="shared" si="301"/>
        <v>285</v>
      </c>
      <c r="AT38" s="7">
        <f t="shared" si="302"/>
        <v>57</v>
      </c>
      <c r="AU38" s="7">
        <f t="shared" si="303"/>
        <v>477</v>
      </c>
      <c r="AV38" s="7">
        <f t="shared" si="304"/>
        <v>114</v>
      </c>
      <c r="AW38" s="7">
        <f t="shared" si="305"/>
        <v>633</v>
      </c>
      <c r="AX38" s="7">
        <f t="shared" si="306"/>
        <v>123</v>
      </c>
      <c r="AY38" s="7">
        <f t="shared" si="307"/>
        <v>798</v>
      </c>
      <c r="AZ38" s="7">
        <f t="shared" si="308"/>
        <v>537</v>
      </c>
      <c r="BA38" s="3"/>
      <c r="BB38" s="8">
        <f>AD38*11.7/302.9</f>
        <v>12.630901287553648</v>
      </c>
      <c r="BC38" s="8">
        <f t="shared" ref="BC38:BX38" si="310">AE38*11.7/302.9</f>
        <v>39.630901287553648</v>
      </c>
      <c r="BD38" s="8">
        <f t="shared" si="310"/>
        <v>6.7210300429184553</v>
      </c>
      <c r="BE38" s="8">
        <f t="shared" si="310"/>
        <v>25.95708154506438</v>
      </c>
      <c r="BF38" s="8">
        <f t="shared" si="310"/>
        <v>12.399141630901289</v>
      </c>
      <c r="BG38" s="8">
        <f t="shared" si="310"/>
        <v>0.81115879828326187</v>
      </c>
      <c r="BH38" s="8">
        <f t="shared" si="310"/>
        <v>23.639484978540771</v>
      </c>
      <c r="BI38" s="8">
        <f t="shared" si="310"/>
        <v>1.1587982832618027</v>
      </c>
      <c r="BJ38" s="8">
        <f t="shared" si="310"/>
        <v>28.390557939914164</v>
      </c>
      <c r="BK38" s="8">
        <f t="shared" si="310"/>
        <v>25.377682403433479</v>
      </c>
      <c r="BL38" s="8">
        <f t="shared" si="310"/>
        <v>0</v>
      </c>
      <c r="BM38" s="8">
        <f t="shared" si="310"/>
        <v>19.120171673819744</v>
      </c>
      <c r="BN38" s="8">
        <f t="shared" si="310"/>
        <v>34.763948497854081</v>
      </c>
      <c r="BO38" s="8">
        <f t="shared" si="310"/>
        <v>7.6480686695278974</v>
      </c>
      <c r="BP38" s="8">
        <f t="shared" si="310"/>
        <v>24.450643776824034</v>
      </c>
      <c r="BQ38" s="8">
        <f t="shared" si="310"/>
        <v>11.008583690987125</v>
      </c>
      <c r="BR38" s="8">
        <f t="shared" si="310"/>
        <v>2.2017167381974252</v>
      </c>
      <c r="BS38" s="8">
        <f t="shared" si="310"/>
        <v>18.42489270386266</v>
      </c>
      <c r="BT38" s="8">
        <f t="shared" si="310"/>
        <v>4.4034334763948504</v>
      </c>
      <c r="BU38" s="8">
        <f t="shared" si="310"/>
        <v>24.450643776824034</v>
      </c>
      <c r="BV38" s="8">
        <f t="shared" si="310"/>
        <v>4.7510729613733904</v>
      </c>
      <c r="BW38" s="8">
        <f t="shared" si="310"/>
        <v>30.824034334763947</v>
      </c>
      <c r="BX38" s="8">
        <f t="shared" si="310"/>
        <v>20.742489270386265</v>
      </c>
      <c r="BY38" s="3"/>
      <c r="BZ38" s="8">
        <f t="shared" si="46"/>
        <v>41.59504783264164</v>
      </c>
      <c r="CA38" s="8">
        <f t="shared" si="47"/>
        <v>26.813099917296661</v>
      </c>
      <c r="CB38" s="8">
        <f t="shared" si="48"/>
        <v>12.425646533648935</v>
      </c>
      <c r="CC38" s="8">
        <f t="shared" si="49"/>
        <v>23.667869855818143</v>
      </c>
      <c r="CD38" s="8">
        <f t="shared" si="50"/>
        <v>38.079529202829704</v>
      </c>
      <c r="CE38" s="8"/>
      <c r="CF38" s="8">
        <f t="shared" si="51"/>
        <v>39.67509395071157</v>
      </c>
      <c r="CG38" s="8">
        <f t="shared" si="52"/>
        <v>25.618878497603248</v>
      </c>
      <c r="CH38" s="8">
        <f t="shared" si="53"/>
        <v>11.226596611472527</v>
      </c>
      <c r="CI38" s="8">
        <f t="shared" si="54"/>
        <v>18.943782556023134</v>
      </c>
      <c r="CJ38" s="8">
        <f t="shared" si="55"/>
        <v>24.907964095554604</v>
      </c>
      <c r="CK38" s="8">
        <f t="shared" si="56"/>
        <v>37.153357234613345</v>
      </c>
      <c r="CL38" s="5"/>
      <c r="CM38" s="8">
        <f t="shared" si="57"/>
        <v>14.896305732571925</v>
      </c>
      <c r="CN38" s="8">
        <f t="shared" si="58"/>
        <v>25.779029888509555</v>
      </c>
      <c r="CO38" s="8">
        <f t="shared" si="59"/>
        <v>11.245717931032209</v>
      </c>
      <c r="CP38" s="8">
        <f t="shared" si="60"/>
        <v>24.680499231389085</v>
      </c>
      <c r="CQ38" s="8">
        <f t="shared" si="61"/>
        <v>21.249024127214192</v>
      </c>
      <c r="CR38" s="8"/>
      <c r="CS38" s="8">
        <f t="shared" si="62"/>
        <v>15.426386537679607</v>
      </c>
      <c r="CT38" s="8">
        <f t="shared" si="63"/>
        <v>22.501284753977568</v>
      </c>
      <c r="CU38" s="8">
        <f t="shared" si="64"/>
        <v>7.7362262098336814</v>
      </c>
      <c r="CV38" s="8">
        <f t="shared" si="65"/>
        <v>6.0357708045295499</v>
      </c>
      <c r="CW38" s="8">
        <f t="shared" si="66"/>
        <v>17.214688576102695</v>
      </c>
      <c r="CX38" s="8">
        <f t="shared" si="67"/>
        <v>18.26421966725615</v>
      </c>
      <c r="CY38" s="8">
        <f t="shared" si="68"/>
        <v>22.760285083817589</v>
      </c>
      <c r="CZ38" s="8">
        <f t="shared" si="69"/>
        <v>20.511056955269609</v>
      </c>
    </row>
    <row r="39" spans="1:104" s="13" customFormat="1" ht="15.75" thickBot="1">
      <c r="A39" s="12" t="s">
        <v>63</v>
      </c>
      <c r="B39" s="13">
        <v>2031</v>
      </c>
      <c r="C39" s="13">
        <v>2013</v>
      </c>
      <c r="D39" s="13">
        <v>1701</v>
      </c>
      <c r="E39" s="13">
        <v>1122</v>
      </c>
      <c r="F39" s="13">
        <v>1860</v>
      </c>
      <c r="G39" s="13">
        <v>1341</v>
      </c>
      <c r="H39" s="13">
        <v>1731</v>
      </c>
      <c r="I39" s="13">
        <v>1767</v>
      </c>
      <c r="J39" s="13">
        <v>1479</v>
      </c>
      <c r="K39" s="13">
        <v>1785</v>
      </c>
      <c r="L39" s="13">
        <v>1398</v>
      </c>
      <c r="M39" s="13">
        <v>1440</v>
      </c>
      <c r="O39" s="13">
        <v>2904</v>
      </c>
      <c r="P39" s="13">
        <v>2037</v>
      </c>
      <c r="Q39" s="13">
        <v>3309</v>
      </c>
      <c r="R39" s="13">
        <v>1167</v>
      </c>
      <c r="S39" s="13">
        <v>3045</v>
      </c>
      <c r="T39" s="13">
        <v>1383</v>
      </c>
      <c r="U39" s="13">
        <v>3153</v>
      </c>
      <c r="V39" s="13">
        <v>1812</v>
      </c>
      <c r="W39" s="13">
        <v>3378</v>
      </c>
      <c r="X39" s="13">
        <v>1800</v>
      </c>
      <c r="Y39" s="13">
        <v>3534</v>
      </c>
      <c r="Z39" s="13">
        <v>1863</v>
      </c>
      <c r="AA39" s="13">
        <v>3597</v>
      </c>
      <c r="AB39" s="13">
        <v>1446</v>
      </c>
      <c r="AC39" s="14"/>
      <c r="AD39" s="13">
        <f t="shared" ref="AD39:AD64" si="311">ABS(B39-D39)</f>
        <v>330</v>
      </c>
      <c r="AE39" s="13">
        <f t="shared" si="288"/>
        <v>891</v>
      </c>
      <c r="AF39" s="13">
        <f t="shared" si="289"/>
        <v>171</v>
      </c>
      <c r="AG39" s="13">
        <f t="shared" si="290"/>
        <v>672</v>
      </c>
      <c r="AH39" s="13">
        <f t="shared" si="291"/>
        <v>300</v>
      </c>
      <c r="AI39" s="13">
        <f t="shared" si="292"/>
        <v>246</v>
      </c>
      <c r="AJ39" s="13">
        <f t="shared" si="293"/>
        <v>552</v>
      </c>
      <c r="AK39" s="13">
        <f t="shared" si="294"/>
        <v>228</v>
      </c>
      <c r="AL39" s="13">
        <f t="shared" si="295"/>
        <v>633</v>
      </c>
      <c r="AM39" s="13">
        <f t="shared" si="296"/>
        <v>573</v>
      </c>
      <c r="AO39" s="13">
        <f t="shared" si="297"/>
        <v>405</v>
      </c>
      <c r="AP39" s="13">
        <f t="shared" si="298"/>
        <v>870</v>
      </c>
      <c r="AQ39" s="13">
        <f t="shared" si="299"/>
        <v>141</v>
      </c>
      <c r="AR39" s="13">
        <f t="shared" si="300"/>
        <v>654</v>
      </c>
      <c r="AS39" s="13">
        <f t="shared" si="301"/>
        <v>249</v>
      </c>
      <c r="AT39" s="13">
        <f t="shared" si="302"/>
        <v>225</v>
      </c>
      <c r="AU39" s="13">
        <f t="shared" si="303"/>
        <v>474</v>
      </c>
      <c r="AV39" s="13">
        <f t="shared" si="304"/>
        <v>237</v>
      </c>
      <c r="AW39" s="13">
        <f t="shared" si="305"/>
        <v>630</v>
      </c>
      <c r="AX39" s="13">
        <f t="shared" si="306"/>
        <v>174</v>
      </c>
      <c r="AY39" s="13">
        <f t="shared" si="307"/>
        <v>693</v>
      </c>
      <c r="AZ39" s="13">
        <f t="shared" si="308"/>
        <v>591</v>
      </c>
      <c r="BA39" s="14"/>
      <c r="BB39" s="15">
        <f>AD39*11.7/264.02</f>
        <v>14.623892129384137</v>
      </c>
      <c r="BC39" s="15">
        <f t="shared" ref="BC39:BX39" si="312">AE39*11.7/264.02</f>
        <v>39.484508749337166</v>
      </c>
      <c r="BD39" s="15">
        <f t="shared" si="312"/>
        <v>7.5778350124990528</v>
      </c>
      <c r="BE39" s="15">
        <f t="shared" si="312"/>
        <v>29.779562154382244</v>
      </c>
      <c r="BF39" s="15">
        <f t="shared" si="312"/>
        <v>13.294447390349218</v>
      </c>
      <c r="BG39" s="15">
        <f t="shared" si="312"/>
        <v>10.901446860086358</v>
      </c>
      <c r="BH39" s="15">
        <f t="shared" si="312"/>
        <v>24.461783198242557</v>
      </c>
      <c r="BI39" s="15">
        <f t="shared" si="312"/>
        <v>10.103780016665404</v>
      </c>
      <c r="BJ39" s="15">
        <f t="shared" si="312"/>
        <v>28.051283993636847</v>
      </c>
      <c r="BK39" s="15">
        <f t="shared" si="312"/>
        <v>25.392394515567002</v>
      </c>
      <c r="BL39" s="15">
        <f t="shared" si="312"/>
        <v>0</v>
      </c>
      <c r="BM39" s="15">
        <f t="shared" si="312"/>
        <v>17.947503976971444</v>
      </c>
      <c r="BN39" s="15">
        <f t="shared" si="312"/>
        <v>38.553897432012732</v>
      </c>
      <c r="BO39" s="15">
        <f t="shared" si="312"/>
        <v>6.248390273464131</v>
      </c>
      <c r="BP39" s="15">
        <f t="shared" si="312"/>
        <v>28.981895310961288</v>
      </c>
      <c r="BQ39" s="15">
        <f t="shared" si="312"/>
        <v>11.034391333989849</v>
      </c>
      <c r="BR39" s="15">
        <f t="shared" si="312"/>
        <v>9.9708355427619129</v>
      </c>
      <c r="BS39" s="15">
        <f t="shared" si="312"/>
        <v>21.00522687675176</v>
      </c>
      <c r="BT39" s="15">
        <f t="shared" si="312"/>
        <v>10.50261343837588</v>
      </c>
      <c r="BU39" s="15">
        <f t="shared" si="312"/>
        <v>27.918339519733355</v>
      </c>
      <c r="BV39" s="15">
        <f t="shared" si="312"/>
        <v>7.7107794864025454</v>
      </c>
      <c r="BW39" s="15">
        <f t="shared" si="312"/>
        <v>30.710173471706689</v>
      </c>
      <c r="BX39" s="15">
        <f t="shared" si="312"/>
        <v>26.190061358987958</v>
      </c>
      <c r="BY39" s="14"/>
      <c r="BZ39" s="15">
        <f t="shared" si="46"/>
        <v>42.105636822025936</v>
      </c>
      <c r="CA39" s="15">
        <f t="shared" si="47"/>
        <v>30.728584503412645</v>
      </c>
      <c r="CB39" s="15">
        <f t="shared" si="48"/>
        <v>17.192552895310513</v>
      </c>
      <c r="CC39" s="15">
        <f t="shared" si="49"/>
        <v>26.466303252683193</v>
      </c>
      <c r="CD39" s="15">
        <f t="shared" si="50"/>
        <v>37.837127704489724</v>
      </c>
      <c r="CE39" s="15"/>
      <c r="CF39" s="15">
        <f t="shared" si="51"/>
        <v>42.526649364857839</v>
      </c>
      <c r="CG39" s="15">
        <f t="shared" si="52"/>
        <v>29.647809983623429</v>
      </c>
      <c r="CH39" s="15">
        <f t="shared" si="53"/>
        <v>14.871965355407283</v>
      </c>
      <c r="CI39" s="15">
        <f t="shared" si="54"/>
        <v>23.484557589611267</v>
      </c>
      <c r="CJ39" s="15">
        <f t="shared" si="55"/>
        <v>28.963594421739707</v>
      </c>
      <c r="CK39" s="15">
        <f t="shared" si="56"/>
        <v>40.361294189481477</v>
      </c>
      <c r="CL39" s="16"/>
      <c r="CM39" s="15">
        <f t="shared" si="57"/>
        <v>11.993035866924357</v>
      </c>
      <c r="CN39" s="15">
        <f t="shared" si="58"/>
        <v>19.724677288698999</v>
      </c>
      <c r="CO39" s="15">
        <f t="shared" si="59"/>
        <v>11.195787664981411</v>
      </c>
      <c r="CP39" s="15">
        <f t="shared" si="60"/>
        <v>15.704338548826575</v>
      </c>
      <c r="CQ39" s="15">
        <f t="shared" si="61"/>
        <v>19.464905236189246</v>
      </c>
      <c r="CR39" s="15"/>
      <c r="CS39" s="15">
        <f t="shared" si="62"/>
        <v>15.115967916511529</v>
      </c>
      <c r="CT39" s="15">
        <f t="shared" si="63"/>
        <v>19.604239328813605</v>
      </c>
      <c r="CU39" s="15">
        <f t="shared" si="64"/>
        <v>9.9850062168767746</v>
      </c>
      <c r="CV39" s="15">
        <f t="shared" si="65"/>
        <v>7.4555659228487157</v>
      </c>
      <c r="CW39" s="15">
        <f t="shared" si="66"/>
        <v>18.688985936691555</v>
      </c>
      <c r="CX39" s="15">
        <f t="shared" si="67"/>
        <v>17.769360570163304</v>
      </c>
      <c r="CY39" s="15">
        <f t="shared" si="68"/>
        <v>23.648426693177569</v>
      </c>
      <c r="CZ39" s="15">
        <f t="shared" si="69"/>
        <v>18.446734417583063</v>
      </c>
    </row>
    <row r="40" spans="1:104" s="7" customFormat="1">
      <c r="A40" s="6" t="s">
        <v>64</v>
      </c>
      <c r="B40" s="7">
        <v>1641</v>
      </c>
      <c r="C40" s="7">
        <v>2349</v>
      </c>
      <c r="D40" s="7">
        <v>1230</v>
      </c>
      <c r="E40" s="7">
        <v>1233</v>
      </c>
      <c r="F40" s="7">
        <v>1389</v>
      </c>
      <c r="G40" s="7">
        <v>1653</v>
      </c>
      <c r="H40" s="7">
        <v>1320</v>
      </c>
      <c r="I40" s="7">
        <v>2100</v>
      </c>
      <c r="J40" s="7">
        <v>1002</v>
      </c>
      <c r="K40" s="7">
        <v>2127</v>
      </c>
      <c r="L40" s="7">
        <v>861</v>
      </c>
      <c r="M40" s="7">
        <v>1677</v>
      </c>
      <c r="O40" s="7">
        <v>2589</v>
      </c>
      <c r="P40" s="7">
        <v>2322</v>
      </c>
      <c r="Q40" s="7">
        <v>2919</v>
      </c>
      <c r="R40" s="7">
        <v>1212</v>
      </c>
      <c r="S40" s="7">
        <v>2664</v>
      </c>
      <c r="T40" s="7">
        <v>1662</v>
      </c>
      <c r="U40" s="7">
        <v>2847</v>
      </c>
      <c r="V40" s="7">
        <v>2046</v>
      </c>
      <c r="W40" s="7">
        <v>3084</v>
      </c>
      <c r="X40" s="7">
        <v>2007</v>
      </c>
      <c r="Y40" s="7">
        <v>3273</v>
      </c>
      <c r="Z40" s="7">
        <v>2055</v>
      </c>
      <c r="AA40" s="7">
        <v>3312</v>
      </c>
      <c r="AB40" s="7">
        <v>1602</v>
      </c>
      <c r="AC40" s="3"/>
      <c r="AD40" s="7">
        <f t="shared" si="311"/>
        <v>411</v>
      </c>
      <c r="AE40" s="7">
        <f t="shared" si="288"/>
        <v>1116</v>
      </c>
      <c r="AF40" s="7">
        <f t="shared" si="289"/>
        <v>252</v>
      </c>
      <c r="AG40" s="7">
        <f t="shared" si="290"/>
        <v>696</v>
      </c>
      <c r="AH40" s="7">
        <f t="shared" si="291"/>
        <v>321</v>
      </c>
      <c r="AI40" s="7">
        <f t="shared" si="292"/>
        <v>249</v>
      </c>
      <c r="AJ40" s="7">
        <f t="shared" si="293"/>
        <v>639</v>
      </c>
      <c r="AK40" s="7">
        <f t="shared" si="294"/>
        <v>222</v>
      </c>
      <c r="AL40" s="7">
        <f t="shared" si="295"/>
        <v>780</v>
      </c>
      <c r="AM40" s="7">
        <f t="shared" si="296"/>
        <v>672</v>
      </c>
      <c r="AO40" s="7">
        <f t="shared" si="297"/>
        <v>330</v>
      </c>
      <c r="AP40" s="7">
        <f t="shared" si="298"/>
        <v>1110</v>
      </c>
      <c r="AQ40" s="7">
        <f t="shared" si="299"/>
        <v>75</v>
      </c>
      <c r="AR40" s="7">
        <f t="shared" si="300"/>
        <v>660</v>
      </c>
      <c r="AS40" s="7">
        <f t="shared" si="301"/>
        <v>258</v>
      </c>
      <c r="AT40" s="7">
        <f t="shared" si="302"/>
        <v>276</v>
      </c>
      <c r="AU40" s="7">
        <f t="shared" si="303"/>
        <v>495</v>
      </c>
      <c r="AV40" s="7">
        <f t="shared" si="304"/>
        <v>315</v>
      </c>
      <c r="AW40" s="7">
        <f t="shared" si="305"/>
        <v>684</v>
      </c>
      <c r="AX40" s="7">
        <f t="shared" si="306"/>
        <v>267</v>
      </c>
      <c r="AY40" s="7">
        <f t="shared" si="307"/>
        <v>723</v>
      </c>
      <c r="AZ40" s="7">
        <f t="shared" si="308"/>
        <v>720</v>
      </c>
      <c r="BA40" s="3"/>
      <c r="BB40" s="8">
        <f t="shared" ref="BB40:BK40" si="313">AD40*11.7/297</f>
        <v>16.190909090909091</v>
      </c>
      <c r="BC40" s="8">
        <f t="shared" si="313"/>
        <v>43.963636363636361</v>
      </c>
      <c r="BD40" s="8">
        <f t="shared" si="313"/>
        <v>9.9272727272727259</v>
      </c>
      <c r="BE40" s="8">
        <f t="shared" si="313"/>
        <v>27.418181818181818</v>
      </c>
      <c r="BF40" s="8">
        <f t="shared" si="313"/>
        <v>12.645454545454545</v>
      </c>
      <c r="BG40" s="8">
        <f t="shared" si="313"/>
        <v>9.8090909090909086</v>
      </c>
      <c r="BH40" s="8">
        <f t="shared" si="313"/>
        <v>25.172727272727272</v>
      </c>
      <c r="BI40" s="8">
        <f t="shared" si="313"/>
        <v>8.7454545454545443</v>
      </c>
      <c r="BJ40" s="8">
        <f t="shared" si="313"/>
        <v>30.727272727272727</v>
      </c>
      <c r="BK40" s="8">
        <f t="shared" si="313"/>
        <v>26.472727272727273</v>
      </c>
      <c r="BL40" s="8"/>
      <c r="BM40" s="8">
        <f t="shared" ref="BM40:BX40" si="314">AO40*11.7/297</f>
        <v>12.999999999999998</v>
      </c>
      <c r="BN40" s="8">
        <f t="shared" si="314"/>
        <v>43.727272727272727</v>
      </c>
      <c r="BO40" s="8">
        <f t="shared" si="314"/>
        <v>2.9545454545454546</v>
      </c>
      <c r="BP40" s="8">
        <f t="shared" si="314"/>
        <v>25.999999999999996</v>
      </c>
      <c r="BQ40" s="8">
        <f t="shared" si="314"/>
        <v>10.163636363636364</v>
      </c>
      <c r="BR40" s="8">
        <f t="shared" si="314"/>
        <v>10.872727272727271</v>
      </c>
      <c r="BS40" s="8">
        <f t="shared" si="314"/>
        <v>19.5</v>
      </c>
      <c r="BT40" s="8">
        <f t="shared" si="314"/>
        <v>12.409090909090908</v>
      </c>
      <c r="BU40" s="8">
        <f t="shared" si="314"/>
        <v>26.945454545454542</v>
      </c>
      <c r="BV40" s="8">
        <f t="shared" si="314"/>
        <v>10.518181818181818</v>
      </c>
      <c r="BW40" s="8">
        <f t="shared" si="314"/>
        <v>28.481818181818184</v>
      </c>
      <c r="BX40" s="8">
        <f t="shared" si="314"/>
        <v>28.363636363636363</v>
      </c>
      <c r="BY40" s="3"/>
      <c r="BZ40" s="8">
        <f t="shared" si="46"/>
        <v>46.850259972641901</v>
      </c>
      <c r="CA40" s="8">
        <f t="shared" si="47"/>
        <v>29.160031516041421</v>
      </c>
      <c r="CB40" s="8">
        <f t="shared" si="48"/>
        <v>16.003930302396562</v>
      </c>
      <c r="CC40" s="8">
        <f t="shared" si="49"/>
        <v>26.648624233789612</v>
      </c>
      <c r="CD40" s="8">
        <f t="shared" si="50"/>
        <v>40.55823687627948</v>
      </c>
      <c r="CE40" s="8"/>
      <c r="CF40" s="8">
        <f t="shared" si="51"/>
        <v>45.618794155098939</v>
      </c>
      <c r="CG40" s="8">
        <f t="shared" si="52"/>
        <v>26.167333430118074</v>
      </c>
      <c r="CH40" s="8">
        <f t="shared" si="53"/>
        <v>14.883403591898555</v>
      </c>
      <c r="CI40" s="8">
        <f t="shared" si="54"/>
        <v>23.113535800263936</v>
      </c>
      <c r="CJ40" s="8">
        <f t="shared" si="55"/>
        <v>28.925588488766955</v>
      </c>
      <c r="CK40" s="8">
        <f t="shared" si="56"/>
        <v>40.195893256783634</v>
      </c>
      <c r="CL40" s="5"/>
      <c r="CM40" s="8">
        <f t="shared" si="57"/>
        <v>17.691387922137999</v>
      </c>
      <c r="CN40" s="8">
        <f t="shared" si="58"/>
        <v>17.817648415021619</v>
      </c>
      <c r="CO40" s="8">
        <f t="shared" si="59"/>
        <v>12.572346014070749</v>
      </c>
      <c r="CP40" s="8">
        <f t="shared" si="60"/>
        <v>18.577114241822358</v>
      </c>
      <c r="CQ40" s="8">
        <f t="shared" si="61"/>
        <v>22.742861926218549</v>
      </c>
      <c r="CR40" s="8"/>
      <c r="CS40" s="8">
        <f t="shared" si="62"/>
        <v>20.375655949487882</v>
      </c>
      <c r="CT40" s="8">
        <f t="shared" si="63"/>
        <v>16.757248339176286</v>
      </c>
      <c r="CU40" s="8">
        <f t="shared" si="64"/>
        <v>9.4619289351354627</v>
      </c>
      <c r="CV40" s="8">
        <f t="shared" si="65"/>
        <v>7.6818181818181781</v>
      </c>
      <c r="CW40" s="8">
        <f t="shared" si="66"/>
        <v>17.911467308878546</v>
      </c>
      <c r="CX40" s="8">
        <f t="shared" si="67"/>
        <v>21.81119016763931</v>
      </c>
      <c r="CY40" s="8">
        <f t="shared" si="68"/>
        <v>21.41179291962861</v>
      </c>
      <c r="CZ40" s="8">
        <f t="shared" si="69"/>
        <v>18.309029971912679</v>
      </c>
    </row>
    <row r="41" spans="1:104" s="7" customFormat="1">
      <c r="A41" s="6" t="s">
        <v>65</v>
      </c>
      <c r="B41" s="7">
        <v>1986</v>
      </c>
      <c r="C41" s="7">
        <v>2238</v>
      </c>
      <c r="D41" s="7">
        <v>1608</v>
      </c>
      <c r="E41" s="7">
        <v>1128</v>
      </c>
      <c r="F41" s="7">
        <v>1770</v>
      </c>
      <c r="G41" s="7">
        <v>1587</v>
      </c>
      <c r="H41" s="7">
        <v>1683</v>
      </c>
      <c r="I41" s="7">
        <v>2235</v>
      </c>
      <c r="J41" s="7">
        <v>1377</v>
      </c>
      <c r="K41" s="7">
        <v>2235</v>
      </c>
      <c r="L41" s="7">
        <v>1236</v>
      </c>
      <c r="M41" s="7">
        <v>1560</v>
      </c>
      <c r="O41" s="7">
        <v>2952</v>
      </c>
      <c r="P41" s="7">
        <v>2214</v>
      </c>
      <c r="Q41" s="7">
        <v>3291</v>
      </c>
      <c r="R41" s="7">
        <v>1107</v>
      </c>
      <c r="S41" s="7">
        <v>3045</v>
      </c>
      <c r="T41" s="7">
        <v>1605</v>
      </c>
      <c r="U41" s="7">
        <v>3237</v>
      </c>
      <c r="V41" s="7">
        <v>2196</v>
      </c>
      <c r="W41" s="7">
        <v>3477</v>
      </c>
      <c r="X41" s="7">
        <v>2190</v>
      </c>
      <c r="Y41" s="7">
        <v>3654</v>
      </c>
      <c r="Z41" s="7">
        <v>2181</v>
      </c>
      <c r="AA41" s="7">
        <v>3681</v>
      </c>
      <c r="AB41" s="7">
        <v>1518</v>
      </c>
      <c r="AC41" s="3"/>
      <c r="AD41" s="7">
        <f t="shared" si="311"/>
        <v>378</v>
      </c>
      <c r="AE41" s="7">
        <f t="shared" si="288"/>
        <v>1110</v>
      </c>
      <c r="AF41" s="7">
        <f t="shared" si="289"/>
        <v>216</v>
      </c>
      <c r="AG41" s="7">
        <f t="shared" si="290"/>
        <v>651</v>
      </c>
      <c r="AH41" s="7">
        <f t="shared" si="291"/>
        <v>303</v>
      </c>
      <c r="AI41" s="7">
        <f t="shared" si="292"/>
        <v>3</v>
      </c>
      <c r="AJ41" s="7">
        <f t="shared" si="293"/>
        <v>609</v>
      </c>
      <c r="AK41" s="7">
        <f t="shared" si="294"/>
        <v>3</v>
      </c>
      <c r="AL41" s="7">
        <f t="shared" si="295"/>
        <v>750</v>
      </c>
      <c r="AM41" s="7">
        <f t="shared" si="296"/>
        <v>678</v>
      </c>
      <c r="AO41" s="7">
        <f t="shared" si="297"/>
        <v>339</v>
      </c>
      <c r="AP41" s="7">
        <f t="shared" si="298"/>
        <v>1107</v>
      </c>
      <c r="AQ41" s="7">
        <f t="shared" si="299"/>
        <v>93</v>
      </c>
      <c r="AR41" s="7">
        <f t="shared" si="300"/>
        <v>609</v>
      </c>
      <c r="AS41" s="7">
        <f t="shared" si="301"/>
        <v>285</v>
      </c>
      <c r="AT41" s="7">
        <f t="shared" si="302"/>
        <v>18</v>
      </c>
      <c r="AU41" s="7">
        <f t="shared" si="303"/>
        <v>525</v>
      </c>
      <c r="AV41" s="7">
        <f t="shared" si="304"/>
        <v>24</v>
      </c>
      <c r="AW41" s="7">
        <f t="shared" si="305"/>
        <v>702</v>
      </c>
      <c r="AX41" s="7">
        <f t="shared" si="306"/>
        <v>33</v>
      </c>
      <c r="AY41" s="7">
        <f t="shared" si="307"/>
        <v>729</v>
      </c>
      <c r="AZ41" s="7">
        <f t="shared" si="308"/>
        <v>696</v>
      </c>
      <c r="BA41" s="3"/>
      <c r="BB41" s="8">
        <f t="shared" ref="BB41:BB42" si="315">AD41*11.7/297</f>
        <v>14.890909090909089</v>
      </c>
      <c r="BC41" s="8">
        <f t="shared" ref="BC41:BC42" si="316">AE41*11.7/297</f>
        <v>43.727272727272727</v>
      </c>
      <c r="BD41" s="8">
        <f t="shared" ref="BD41:BD42" si="317">AF41*11.7/297</f>
        <v>8.5090909090909079</v>
      </c>
      <c r="BE41" s="8">
        <f t="shared" ref="BE41:BE42" si="318">AG41*11.7/297</f>
        <v>25.645454545454545</v>
      </c>
      <c r="BF41" s="8">
        <f t="shared" ref="BF41:BF42" si="319">AH41*11.7/297</f>
        <v>11.936363636363636</v>
      </c>
      <c r="BG41" s="8">
        <f t="shared" ref="BG41:BG42" si="320">AI41*11.7/297</f>
        <v>0.11818181818181817</v>
      </c>
      <c r="BH41" s="8">
        <f t="shared" ref="BH41:BH42" si="321">AJ41*11.7/297</f>
        <v>23.990909090909089</v>
      </c>
      <c r="BI41" s="8">
        <f t="shared" ref="BI41:BI42" si="322">AK41*11.7/297</f>
        <v>0.11818181818181817</v>
      </c>
      <c r="BJ41" s="8">
        <f t="shared" ref="BJ41:BJ42" si="323">AL41*11.7/297</f>
        <v>29.545454545454547</v>
      </c>
      <c r="BK41" s="8">
        <f t="shared" ref="BK41:BK42" si="324">AM41*11.7/297</f>
        <v>26.709090909090907</v>
      </c>
      <c r="BL41" s="8"/>
      <c r="BM41" s="8">
        <f t="shared" ref="BM41:BM42" si="325">AO41*11.7/297</f>
        <v>13.354545454545454</v>
      </c>
      <c r="BN41" s="8">
        <f t="shared" ref="BN41:BN42" si="326">AP41*11.7/297</f>
        <v>43.609090909090909</v>
      </c>
      <c r="BO41" s="8">
        <f t="shared" ref="BO41:BO42" si="327">AQ41*11.7/297</f>
        <v>3.6636363636363631</v>
      </c>
      <c r="BP41" s="8">
        <f t="shared" ref="BP41:BP42" si="328">AR41*11.7/297</f>
        <v>23.990909090909089</v>
      </c>
      <c r="BQ41" s="8">
        <f t="shared" ref="BQ41:BQ42" si="329">AS41*11.7/297</f>
        <v>11.227272727272727</v>
      </c>
      <c r="BR41" s="8">
        <f t="shared" ref="BR41:BR42" si="330">AT41*11.7/297</f>
        <v>0.70909090909090911</v>
      </c>
      <c r="BS41" s="8">
        <f t="shared" ref="BS41:BS42" si="331">AU41*11.7/297</f>
        <v>20.681818181818183</v>
      </c>
      <c r="BT41" s="8">
        <f t="shared" ref="BT41:BT42" si="332">AV41*11.7/297</f>
        <v>0.94545454545454533</v>
      </c>
      <c r="BU41" s="8">
        <f t="shared" ref="BU41:BU42" si="333">AW41*11.7/297</f>
        <v>27.654545454545453</v>
      </c>
      <c r="BV41" s="8">
        <f t="shared" ref="BV41:BV42" si="334">AX41*11.7/297</f>
        <v>1.2999999999999998</v>
      </c>
      <c r="BW41" s="8">
        <f t="shared" ref="BW41:BW42" si="335">AY41*11.7/297</f>
        <v>28.718181818181815</v>
      </c>
      <c r="BX41" s="8">
        <f t="shared" ref="BX41:BX42" si="336">AZ41*11.7/297</f>
        <v>27.418181818181818</v>
      </c>
      <c r="BY41" s="3"/>
      <c r="BZ41" s="8">
        <f t="shared" si="46"/>
        <v>46.193219780818573</v>
      </c>
      <c r="CA41" s="8">
        <f t="shared" si="47"/>
        <v>27.020251052537404</v>
      </c>
      <c r="CB41" s="8">
        <f t="shared" si="48"/>
        <v>11.936948680531925</v>
      </c>
      <c r="CC41" s="8">
        <f t="shared" si="49"/>
        <v>23.991200177365304</v>
      </c>
      <c r="CD41" s="8">
        <f t="shared" si="50"/>
        <v>39.828500115967252</v>
      </c>
      <c r="CE41" s="8"/>
      <c r="CF41" s="8">
        <f t="shared" si="51"/>
        <v>45.60807707210288</v>
      </c>
      <c r="CG41" s="8">
        <f t="shared" si="52"/>
        <v>24.269032745728104</v>
      </c>
      <c r="CH41" s="8">
        <f t="shared" si="53"/>
        <v>11.249642785880686</v>
      </c>
      <c r="CI41" s="8">
        <f t="shared" si="54"/>
        <v>20.703417292884424</v>
      </c>
      <c r="CJ41" s="8">
        <f t="shared" si="55"/>
        <v>27.685084148283181</v>
      </c>
      <c r="CK41" s="8">
        <f t="shared" si="56"/>
        <v>39.705045789635157</v>
      </c>
      <c r="CL41" s="5"/>
      <c r="CM41" s="8">
        <f t="shared" si="57"/>
        <v>19.174977237694854</v>
      </c>
      <c r="CN41" s="8">
        <f t="shared" si="58"/>
        <v>25.756316725022415</v>
      </c>
      <c r="CO41" s="8">
        <f t="shared" si="59"/>
        <v>12.054545454545453</v>
      </c>
      <c r="CP41" s="8">
        <f t="shared" si="60"/>
        <v>27.164856367880972</v>
      </c>
      <c r="CQ41" s="8">
        <f t="shared" si="61"/>
        <v>22.458277201869986</v>
      </c>
      <c r="CR41" s="8"/>
      <c r="CS41" s="8">
        <f t="shared" si="62"/>
        <v>21.881196879044442</v>
      </c>
      <c r="CT41" s="8">
        <f t="shared" si="63"/>
        <v>24.479617090399142</v>
      </c>
      <c r="CU41" s="8">
        <f t="shared" si="64"/>
        <v>9.4574995384964833</v>
      </c>
      <c r="CV41" s="8">
        <f t="shared" si="65"/>
        <v>6.9817353214779994</v>
      </c>
      <c r="CW41" s="8">
        <f t="shared" si="66"/>
        <v>26.139830600094808</v>
      </c>
      <c r="CX41" s="8">
        <f t="shared" si="67"/>
        <v>22.320099899062555</v>
      </c>
      <c r="CY41" s="8">
        <f t="shared" si="68"/>
        <v>28.648062545367804</v>
      </c>
      <c r="CZ41" s="8">
        <f t="shared" si="69"/>
        <v>27.665654334428204</v>
      </c>
    </row>
    <row r="42" spans="1:104" s="13" customFormat="1" ht="15.75" thickBot="1">
      <c r="A42" s="12" t="s">
        <v>66</v>
      </c>
      <c r="B42" s="13">
        <v>1926</v>
      </c>
      <c r="C42" s="13">
        <v>2475</v>
      </c>
      <c r="D42" s="13">
        <v>1527</v>
      </c>
      <c r="E42" s="13">
        <v>1422</v>
      </c>
      <c r="F42" s="13">
        <v>1683</v>
      </c>
      <c r="G42" s="13">
        <v>1683</v>
      </c>
      <c r="H42" s="13">
        <v>1659</v>
      </c>
      <c r="I42" s="13">
        <v>2250</v>
      </c>
      <c r="J42" s="13">
        <v>1392</v>
      </c>
      <c r="K42" s="13">
        <v>2274</v>
      </c>
      <c r="L42" s="13">
        <v>1239</v>
      </c>
      <c r="M42" s="13">
        <v>1803</v>
      </c>
      <c r="O42" s="13">
        <v>2748</v>
      </c>
      <c r="P42" s="13">
        <v>2460</v>
      </c>
      <c r="Q42" s="13">
        <v>3066</v>
      </c>
      <c r="R42" s="13">
        <v>1437</v>
      </c>
      <c r="S42" s="13">
        <v>2817</v>
      </c>
      <c r="T42" s="13">
        <v>1698</v>
      </c>
      <c r="U42" s="13">
        <v>2970</v>
      </c>
      <c r="V42" s="13">
        <v>2238</v>
      </c>
      <c r="W42" s="13">
        <v>3162</v>
      </c>
      <c r="X42" s="13">
        <v>2199</v>
      </c>
      <c r="Y42" s="13">
        <v>3330</v>
      </c>
      <c r="Z42" s="13">
        <v>2250</v>
      </c>
      <c r="AA42" s="13">
        <v>3384</v>
      </c>
      <c r="AB42" s="13">
        <v>1767</v>
      </c>
      <c r="AC42" s="14"/>
      <c r="AD42" s="13">
        <f t="shared" si="311"/>
        <v>399</v>
      </c>
      <c r="AE42" s="13">
        <f t="shared" si="288"/>
        <v>1053</v>
      </c>
      <c r="AF42" s="13">
        <f t="shared" si="289"/>
        <v>243</v>
      </c>
      <c r="AG42" s="13">
        <f t="shared" si="290"/>
        <v>792</v>
      </c>
      <c r="AH42" s="13">
        <f t="shared" si="291"/>
        <v>267</v>
      </c>
      <c r="AI42" s="13">
        <f t="shared" si="292"/>
        <v>225</v>
      </c>
      <c r="AJ42" s="13">
        <f t="shared" si="293"/>
        <v>534</v>
      </c>
      <c r="AK42" s="13">
        <f t="shared" si="294"/>
        <v>201</v>
      </c>
      <c r="AL42" s="13">
        <f t="shared" si="295"/>
        <v>687</v>
      </c>
      <c r="AM42" s="13">
        <f t="shared" si="296"/>
        <v>672</v>
      </c>
      <c r="AO42" s="13">
        <f t="shared" si="297"/>
        <v>318</v>
      </c>
      <c r="AP42" s="13">
        <f t="shared" si="298"/>
        <v>1023</v>
      </c>
      <c r="AQ42" s="13">
        <f t="shared" si="299"/>
        <v>69</v>
      </c>
      <c r="AR42" s="13">
        <f t="shared" si="300"/>
        <v>762</v>
      </c>
      <c r="AS42" s="13">
        <f t="shared" si="301"/>
        <v>222</v>
      </c>
      <c r="AT42" s="13">
        <f t="shared" si="302"/>
        <v>222</v>
      </c>
      <c r="AU42" s="13">
        <f t="shared" si="303"/>
        <v>414</v>
      </c>
      <c r="AV42" s="13">
        <f t="shared" si="304"/>
        <v>261</v>
      </c>
      <c r="AW42" s="13">
        <f t="shared" si="305"/>
        <v>582</v>
      </c>
      <c r="AX42" s="13">
        <f t="shared" si="306"/>
        <v>210</v>
      </c>
      <c r="AY42" s="13">
        <f t="shared" si="307"/>
        <v>636</v>
      </c>
      <c r="AZ42" s="13">
        <f t="shared" si="308"/>
        <v>693</v>
      </c>
      <c r="BA42" s="14"/>
      <c r="BB42" s="15">
        <f t="shared" si="315"/>
        <v>15.718181818181815</v>
      </c>
      <c r="BC42" s="15">
        <f t="shared" si="316"/>
        <v>41.481818181818177</v>
      </c>
      <c r="BD42" s="15">
        <f t="shared" si="317"/>
        <v>9.5727272727272723</v>
      </c>
      <c r="BE42" s="15">
        <f t="shared" si="318"/>
        <v>31.2</v>
      </c>
      <c r="BF42" s="15">
        <f t="shared" si="319"/>
        <v>10.518181818181818</v>
      </c>
      <c r="BG42" s="15">
        <f t="shared" si="320"/>
        <v>8.8636363636363633</v>
      </c>
      <c r="BH42" s="15">
        <f t="shared" si="321"/>
        <v>21.036363636363635</v>
      </c>
      <c r="BI42" s="15">
        <f t="shared" si="322"/>
        <v>7.918181818181818</v>
      </c>
      <c r="BJ42" s="15">
        <f t="shared" si="323"/>
        <v>27.063636363636363</v>
      </c>
      <c r="BK42" s="15">
        <f t="shared" si="324"/>
        <v>26.472727272727273</v>
      </c>
      <c r="BL42" s="15"/>
      <c r="BM42" s="15">
        <f t="shared" si="325"/>
        <v>12.527272727272727</v>
      </c>
      <c r="BN42" s="15">
        <f t="shared" si="326"/>
        <v>40.299999999999997</v>
      </c>
      <c r="BO42" s="15">
        <f t="shared" si="327"/>
        <v>2.7181818181818178</v>
      </c>
      <c r="BP42" s="15">
        <f t="shared" si="328"/>
        <v>30.018181818181816</v>
      </c>
      <c r="BQ42" s="15">
        <f t="shared" si="329"/>
        <v>8.7454545454545443</v>
      </c>
      <c r="BR42" s="15">
        <f t="shared" si="330"/>
        <v>8.7454545454545443</v>
      </c>
      <c r="BS42" s="15">
        <f t="shared" si="331"/>
        <v>16.309090909090905</v>
      </c>
      <c r="BT42" s="15">
        <f t="shared" si="332"/>
        <v>10.281818181818181</v>
      </c>
      <c r="BU42" s="15">
        <f t="shared" si="333"/>
        <v>22.927272727272726</v>
      </c>
      <c r="BV42" s="15">
        <f t="shared" si="334"/>
        <v>8.2727272727272734</v>
      </c>
      <c r="BW42" s="15">
        <f t="shared" si="335"/>
        <v>25.054545454545455</v>
      </c>
      <c r="BX42" s="15">
        <f t="shared" si="336"/>
        <v>27.299999999999997</v>
      </c>
      <c r="BY42" s="14"/>
      <c r="BZ42" s="15">
        <f t="shared" si="46"/>
        <v>44.359919739995497</v>
      </c>
      <c r="CA42" s="15">
        <f t="shared" si="47"/>
        <v>32.635519107837347</v>
      </c>
      <c r="CB42" s="15">
        <f t="shared" si="48"/>
        <v>13.754860898864351</v>
      </c>
      <c r="CC42" s="15">
        <f t="shared" si="49"/>
        <v>22.477237337962762</v>
      </c>
      <c r="CD42" s="15">
        <f t="shared" si="50"/>
        <v>37.858231634339958</v>
      </c>
      <c r="CE42" s="15"/>
      <c r="CF42" s="15">
        <f t="shared" si="51"/>
        <v>42.202163001242845</v>
      </c>
      <c r="CG42" s="15">
        <f t="shared" si="52"/>
        <v>30.140997861154425</v>
      </c>
      <c r="CH42" s="15">
        <f t="shared" si="53"/>
        <v>12.367940427299247</v>
      </c>
      <c r="CI42" s="15">
        <f t="shared" si="54"/>
        <v>19.279580685402848</v>
      </c>
      <c r="CJ42" s="15">
        <f t="shared" si="55"/>
        <v>24.374122573739335</v>
      </c>
      <c r="CK42" s="15">
        <f t="shared" si="56"/>
        <v>37.054287848154416</v>
      </c>
      <c r="CL42" s="16"/>
      <c r="CM42" s="15">
        <f t="shared" si="57"/>
        <v>11.978413780389069</v>
      </c>
      <c r="CN42" s="15">
        <f t="shared" si="58"/>
        <v>22.35636430176849</v>
      </c>
      <c r="CO42" s="15">
        <f t="shared" si="59"/>
        <v>10.560588670043504</v>
      </c>
      <c r="CP42" s="15">
        <f t="shared" si="60"/>
        <v>19.508951113622665</v>
      </c>
      <c r="CQ42" s="15">
        <f t="shared" si="61"/>
        <v>18.814679076729703</v>
      </c>
      <c r="CR42" s="15"/>
      <c r="CS42" s="15">
        <f t="shared" si="62"/>
        <v>14.210350086707113</v>
      </c>
      <c r="CT42" s="15">
        <f t="shared" si="63"/>
        <v>22.110109501057664</v>
      </c>
      <c r="CU42" s="15">
        <f t="shared" si="64"/>
        <v>7.7180961554299623</v>
      </c>
      <c r="CV42" s="15">
        <f t="shared" si="65"/>
        <v>6.9164135836070537</v>
      </c>
      <c r="CW42" s="15">
        <f t="shared" si="66"/>
        <v>19.145819300678014</v>
      </c>
      <c r="CX42" s="15">
        <f t="shared" si="67"/>
        <v>18.053602465532222</v>
      </c>
      <c r="CY42" s="15">
        <f t="shared" si="68"/>
        <v>23.963239753925848</v>
      </c>
      <c r="CZ42" s="15">
        <f t="shared" si="69"/>
        <v>19.133778706865662</v>
      </c>
    </row>
    <row r="43" spans="1:104" s="7" customFormat="1">
      <c r="A43" s="6" t="s">
        <v>67</v>
      </c>
      <c r="B43" s="7">
        <v>1947</v>
      </c>
      <c r="C43" s="7">
        <v>2568</v>
      </c>
      <c r="D43" s="7">
        <v>1548</v>
      </c>
      <c r="E43" s="7">
        <v>1602</v>
      </c>
      <c r="F43" s="7">
        <v>1770</v>
      </c>
      <c r="G43" s="7">
        <v>1959</v>
      </c>
      <c r="H43" s="7">
        <v>1704</v>
      </c>
      <c r="I43" s="7">
        <v>2343</v>
      </c>
      <c r="J43" s="7">
        <v>1416</v>
      </c>
      <c r="K43" s="7">
        <v>2334</v>
      </c>
      <c r="L43" s="7">
        <v>1263</v>
      </c>
      <c r="M43" s="7">
        <v>2007</v>
      </c>
      <c r="O43" s="7">
        <v>2769</v>
      </c>
      <c r="P43" s="7">
        <v>2589</v>
      </c>
      <c r="Q43" s="7">
        <v>3231</v>
      </c>
      <c r="R43" s="7">
        <v>1623</v>
      </c>
      <c r="S43" s="7">
        <v>2916</v>
      </c>
      <c r="T43" s="7">
        <v>1998</v>
      </c>
      <c r="U43" s="7">
        <v>3027</v>
      </c>
      <c r="V43" s="7">
        <v>2394</v>
      </c>
      <c r="W43" s="7">
        <v>3264</v>
      </c>
      <c r="X43" s="7">
        <v>2397</v>
      </c>
      <c r="Y43" s="7">
        <v>3396</v>
      </c>
      <c r="Z43" s="7">
        <v>2445</v>
      </c>
      <c r="AA43" s="7">
        <v>3465</v>
      </c>
      <c r="AB43" s="7">
        <v>2091</v>
      </c>
      <c r="AC43" s="3"/>
      <c r="AD43" s="7">
        <f t="shared" si="311"/>
        <v>399</v>
      </c>
      <c r="AE43" s="7">
        <f t="shared" ref="AE43:AE64" si="337">ABS(C43-E43)</f>
        <v>966</v>
      </c>
      <c r="AF43" s="7">
        <f t="shared" ref="AF43:AF64" si="338">ABS(B43-F43)</f>
        <v>177</v>
      </c>
      <c r="AG43" s="7">
        <f t="shared" ref="AG43:AG64" si="339">ABS(C43-G43)</f>
        <v>609</v>
      </c>
      <c r="AH43" s="7">
        <f t="shared" ref="AH43:AH64" si="340">ABS(B43-H43)</f>
        <v>243</v>
      </c>
      <c r="AI43" s="7">
        <f t="shared" ref="AI43:AI64" si="341">ABS(C43-I43)</f>
        <v>225</v>
      </c>
      <c r="AJ43" s="7">
        <f t="shared" ref="AJ43:AJ64" si="342">ABS(B43-J43)</f>
        <v>531</v>
      </c>
      <c r="AK43" s="7">
        <f t="shared" ref="AK43:AK64" si="343">ABS(C43-K43)</f>
        <v>234</v>
      </c>
      <c r="AL43" s="7">
        <f t="shared" ref="AL43:AL64" si="344">ABS(B43-L43)</f>
        <v>684</v>
      </c>
      <c r="AM43" s="7">
        <f t="shared" ref="AM43:AM64" si="345">ABS(C43-M43)</f>
        <v>561</v>
      </c>
      <c r="AO43" s="7">
        <f t="shared" ref="AO43:AO64" si="346">ABS(O43-Q43)</f>
        <v>462</v>
      </c>
      <c r="AP43" s="7">
        <f t="shared" ref="AP43:AP64" si="347">ABS(P43-R43)</f>
        <v>966</v>
      </c>
      <c r="AQ43" s="7">
        <f t="shared" ref="AQ43:AQ64" si="348">ABS(O43-S43)</f>
        <v>147</v>
      </c>
      <c r="AR43" s="7">
        <f t="shared" ref="AR43:AR64" si="349">ABS(P43-T43)</f>
        <v>591</v>
      </c>
      <c r="AS43" s="7">
        <f t="shared" ref="AS43:AS64" si="350">ABS(O43-U43)</f>
        <v>258</v>
      </c>
      <c r="AT43" s="7">
        <f t="shared" si="302"/>
        <v>195</v>
      </c>
      <c r="AU43" s="7">
        <f t="shared" si="303"/>
        <v>495</v>
      </c>
      <c r="AV43" s="7">
        <f t="shared" si="304"/>
        <v>192</v>
      </c>
      <c r="AW43" s="7">
        <f t="shared" si="305"/>
        <v>627</v>
      </c>
      <c r="AX43" s="7">
        <f t="shared" si="306"/>
        <v>144</v>
      </c>
      <c r="AY43" s="7">
        <f t="shared" si="307"/>
        <v>696</v>
      </c>
      <c r="AZ43" s="7">
        <f t="shared" si="308"/>
        <v>498</v>
      </c>
      <c r="BA43" s="3"/>
      <c r="BB43" s="8">
        <f>AD43*11.7/267</f>
        <v>17.484269662921346</v>
      </c>
      <c r="BC43" s="8">
        <f t="shared" ref="BC43:BX43" si="351">AE43*11.7/267</f>
        <v>42.330337078651681</v>
      </c>
      <c r="BD43" s="8">
        <f t="shared" si="351"/>
        <v>7.7561797752808994</v>
      </c>
      <c r="BE43" s="8">
        <f t="shared" si="351"/>
        <v>26.686516853932581</v>
      </c>
      <c r="BF43" s="8">
        <f t="shared" si="351"/>
        <v>10.648314606741573</v>
      </c>
      <c r="BG43" s="8">
        <f t="shared" si="351"/>
        <v>9.8595505617977537</v>
      </c>
      <c r="BH43" s="8">
        <f t="shared" si="351"/>
        <v>23.268539325842696</v>
      </c>
      <c r="BI43" s="8">
        <f t="shared" si="351"/>
        <v>10.253932584269663</v>
      </c>
      <c r="BJ43" s="8">
        <f t="shared" si="351"/>
        <v>29.973033707865167</v>
      </c>
      <c r="BK43" s="8">
        <f t="shared" si="351"/>
        <v>24.583146067415729</v>
      </c>
      <c r="BL43" s="8">
        <f t="shared" si="351"/>
        <v>0</v>
      </c>
      <c r="BM43" s="8">
        <f t="shared" si="351"/>
        <v>20.244943820224719</v>
      </c>
      <c r="BN43" s="8">
        <f t="shared" si="351"/>
        <v>42.330337078651681</v>
      </c>
      <c r="BO43" s="8">
        <f t="shared" si="351"/>
        <v>6.4415730337078649</v>
      </c>
      <c r="BP43" s="8">
        <f t="shared" si="351"/>
        <v>25.897752808988763</v>
      </c>
      <c r="BQ43" s="8">
        <f t="shared" si="351"/>
        <v>11.30561797752809</v>
      </c>
      <c r="BR43" s="8">
        <f t="shared" si="351"/>
        <v>8.5449438202247183</v>
      </c>
      <c r="BS43" s="8">
        <f t="shared" si="351"/>
        <v>21.691011235955056</v>
      </c>
      <c r="BT43" s="8">
        <f t="shared" si="351"/>
        <v>8.4134831460674135</v>
      </c>
      <c r="BU43" s="8">
        <f t="shared" si="351"/>
        <v>27.475280898876402</v>
      </c>
      <c r="BV43" s="8">
        <f t="shared" si="351"/>
        <v>6.3101123595505619</v>
      </c>
      <c r="BW43" s="8">
        <f t="shared" si="351"/>
        <v>30.498876404494382</v>
      </c>
      <c r="BX43" s="8">
        <f t="shared" si="351"/>
        <v>21.822471910112359</v>
      </c>
      <c r="BY43" s="3"/>
      <c r="BZ43" s="8">
        <f t="shared" si="46"/>
        <v>45.799095218552353</v>
      </c>
      <c r="CA43" s="8">
        <f t="shared" si="47"/>
        <v>27.790798954001019</v>
      </c>
      <c r="CB43" s="8">
        <f t="shared" si="48"/>
        <v>14.511972341649233</v>
      </c>
      <c r="CC43" s="8">
        <f t="shared" si="49"/>
        <v>25.427702526988853</v>
      </c>
      <c r="CD43" s="8">
        <f t="shared" si="50"/>
        <v>38.764852898272665</v>
      </c>
      <c r="CE43" s="8"/>
      <c r="CF43" s="8">
        <f t="shared" si="51"/>
        <v>46.922437995870673</v>
      </c>
      <c r="CG43" s="8">
        <f t="shared" si="52"/>
        <v>26.686840646732197</v>
      </c>
      <c r="CH43" s="8">
        <f t="shared" si="53"/>
        <v>14.17155823276336</v>
      </c>
      <c r="CI43" s="8">
        <f t="shared" si="54"/>
        <v>23.265568273469896</v>
      </c>
      <c r="CJ43" s="8">
        <f t="shared" si="55"/>
        <v>28.19057605765294</v>
      </c>
      <c r="CK43" s="8">
        <f t="shared" si="56"/>
        <v>37.502023174813743</v>
      </c>
      <c r="CL43" s="5"/>
      <c r="CM43" s="8">
        <f t="shared" si="57"/>
        <v>18.421857780510159</v>
      </c>
      <c r="CN43" s="8">
        <f t="shared" si="58"/>
        <v>17.073700198843536</v>
      </c>
      <c r="CO43" s="8">
        <f t="shared" si="59"/>
        <v>12.62638543448837</v>
      </c>
      <c r="CP43" s="8">
        <f t="shared" si="60"/>
        <v>15.820132868093932</v>
      </c>
      <c r="CQ43" s="8">
        <f t="shared" si="61"/>
        <v>21.700968092681389</v>
      </c>
      <c r="CR43" s="8"/>
      <c r="CS43" s="8">
        <f t="shared" si="62"/>
        <v>21.460728572199969</v>
      </c>
      <c r="CT43" s="8">
        <f t="shared" si="63"/>
        <v>18.021623484470911</v>
      </c>
      <c r="CU43" s="8">
        <f t="shared" si="64"/>
        <v>10.386225254683733</v>
      </c>
      <c r="CV43" s="8">
        <f t="shared" si="65"/>
        <v>6.1548309642885188</v>
      </c>
      <c r="CW43" s="8">
        <f t="shared" si="66"/>
        <v>15.804285134339327</v>
      </c>
      <c r="CX43" s="8">
        <f t="shared" si="67"/>
        <v>22.928490295127055</v>
      </c>
      <c r="CY43" s="8">
        <f t="shared" si="68"/>
        <v>23.200108860302958</v>
      </c>
      <c r="CZ43" s="8">
        <f t="shared" si="69"/>
        <v>16.043050473692709</v>
      </c>
    </row>
    <row r="44" spans="1:104" s="7" customFormat="1">
      <c r="A44" s="6" t="s">
        <v>68</v>
      </c>
      <c r="B44" s="7">
        <v>2271</v>
      </c>
      <c r="C44" s="7">
        <v>2586</v>
      </c>
      <c r="D44" s="7">
        <v>1815</v>
      </c>
      <c r="E44" s="7">
        <v>1557</v>
      </c>
      <c r="F44" s="7">
        <v>2052</v>
      </c>
      <c r="G44" s="7">
        <v>1935</v>
      </c>
      <c r="H44" s="7">
        <v>1992</v>
      </c>
      <c r="I44" s="7">
        <v>2613</v>
      </c>
      <c r="J44" s="7">
        <v>1713</v>
      </c>
      <c r="K44" s="7">
        <v>2634</v>
      </c>
      <c r="L44" s="7">
        <v>1542</v>
      </c>
      <c r="M44" s="7">
        <v>2001</v>
      </c>
      <c r="O44" s="7">
        <v>3120</v>
      </c>
      <c r="P44" s="7">
        <v>2586</v>
      </c>
      <c r="Q44" s="7">
        <v>3582</v>
      </c>
      <c r="R44" s="7">
        <v>1527</v>
      </c>
      <c r="S44" s="7">
        <v>3261</v>
      </c>
      <c r="T44" s="7">
        <v>1941</v>
      </c>
      <c r="U44" s="7">
        <v>3384</v>
      </c>
      <c r="V44" s="7">
        <v>2619</v>
      </c>
      <c r="W44" s="7">
        <v>3564</v>
      </c>
      <c r="X44" s="7">
        <v>2643</v>
      </c>
      <c r="Y44" s="7">
        <v>3714</v>
      </c>
      <c r="Z44" s="7">
        <v>2634</v>
      </c>
      <c r="AA44" s="7">
        <v>3846</v>
      </c>
      <c r="AB44" s="7">
        <v>2022</v>
      </c>
      <c r="AC44" s="3"/>
      <c r="AD44" s="7">
        <f t="shared" si="311"/>
        <v>456</v>
      </c>
      <c r="AE44" s="7">
        <f t="shared" si="337"/>
        <v>1029</v>
      </c>
      <c r="AF44" s="7">
        <f t="shared" si="338"/>
        <v>219</v>
      </c>
      <c r="AG44" s="7">
        <f t="shared" si="339"/>
        <v>651</v>
      </c>
      <c r="AH44" s="7">
        <f t="shared" si="340"/>
        <v>279</v>
      </c>
      <c r="AI44" s="7">
        <f t="shared" si="341"/>
        <v>27</v>
      </c>
      <c r="AJ44" s="7">
        <f t="shared" si="342"/>
        <v>558</v>
      </c>
      <c r="AK44" s="7">
        <f t="shared" si="343"/>
        <v>48</v>
      </c>
      <c r="AL44" s="7">
        <f t="shared" si="344"/>
        <v>729</v>
      </c>
      <c r="AM44" s="7">
        <f t="shared" si="345"/>
        <v>585</v>
      </c>
      <c r="AO44" s="7">
        <f t="shared" si="346"/>
        <v>462</v>
      </c>
      <c r="AP44" s="7">
        <f t="shared" si="347"/>
        <v>1059</v>
      </c>
      <c r="AQ44" s="7">
        <f t="shared" si="348"/>
        <v>141</v>
      </c>
      <c r="AR44" s="7">
        <f t="shared" si="349"/>
        <v>645</v>
      </c>
      <c r="AS44" s="7">
        <f t="shared" si="350"/>
        <v>264</v>
      </c>
      <c r="AT44" s="7">
        <f t="shared" si="302"/>
        <v>33</v>
      </c>
      <c r="AU44" s="7">
        <f t="shared" si="303"/>
        <v>444</v>
      </c>
      <c r="AV44" s="7">
        <f t="shared" si="304"/>
        <v>57</v>
      </c>
      <c r="AW44" s="7">
        <f t="shared" si="305"/>
        <v>594</v>
      </c>
      <c r="AX44" s="7">
        <f t="shared" si="306"/>
        <v>48</v>
      </c>
      <c r="AY44" s="7">
        <f t="shared" si="307"/>
        <v>726</v>
      </c>
      <c r="AZ44" s="7">
        <f t="shared" si="308"/>
        <v>564</v>
      </c>
      <c r="BA44" s="3"/>
      <c r="BB44" s="8">
        <f>AD44*11.7/278.4</f>
        <v>19.163793103448278</v>
      </c>
      <c r="BC44" s="8">
        <f t="shared" ref="BC44:BX44" si="352">AE44*11.7/278.4</f>
        <v>43.244612068965516</v>
      </c>
      <c r="BD44" s="8">
        <f t="shared" si="352"/>
        <v>9.2036637931034484</v>
      </c>
      <c r="BE44" s="8">
        <f t="shared" si="352"/>
        <v>27.358836206896552</v>
      </c>
      <c r="BF44" s="8">
        <f t="shared" si="352"/>
        <v>11.725215517241379</v>
      </c>
      <c r="BG44" s="8">
        <f t="shared" si="352"/>
        <v>1.134698275862069</v>
      </c>
      <c r="BH44" s="8">
        <f t="shared" si="352"/>
        <v>23.450431034482758</v>
      </c>
      <c r="BI44" s="8">
        <f t="shared" si="352"/>
        <v>2.0172413793103448</v>
      </c>
      <c r="BJ44" s="8">
        <f t="shared" si="352"/>
        <v>30.636853448275861</v>
      </c>
      <c r="BK44" s="8">
        <f t="shared" si="352"/>
        <v>24.585129310344829</v>
      </c>
      <c r="BL44" s="8">
        <f t="shared" si="352"/>
        <v>0</v>
      </c>
      <c r="BM44" s="8">
        <f t="shared" si="352"/>
        <v>19.415948275862068</v>
      </c>
      <c r="BN44" s="8">
        <f t="shared" si="352"/>
        <v>44.505387931034484</v>
      </c>
      <c r="BO44" s="8">
        <f t="shared" si="352"/>
        <v>5.9256465517241379</v>
      </c>
      <c r="BP44" s="8">
        <f t="shared" si="352"/>
        <v>27.106681034482758</v>
      </c>
      <c r="BQ44" s="8">
        <f t="shared" si="352"/>
        <v>11.094827586206897</v>
      </c>
      <c r="BR44" s="8">
        <f t="shared" si="352"/>
        <v>1.3868534482758621</v>
      </c>
      <c r="BS44" s="8">
        <f t="shared" si="352"/>
        <v>18.659482758620687</v>
      </c>
      <c r="BT44" s="8">
        <f t="shared" si="352"/>
        <v>2.3954741379310347</v>
      </c>
      <c r="BU44" s="8">
        <f t="shared" si="352"/>
        <v>24.963362068965516</v>
      </c>
      <c r="BV44" s="8">
        <f t="shared" si="352"/>
        <v>2.0172413793103448</v>
      </c>
      <c r="BW44" s="8">
        <f t="shared" si="352"/>
        <v>30.510775862068964</v>
      </c>
      <c r="BX44" s="8">
        <f t="shared" si="352"/>
        <v>23.702586206896552</v>
      </c>
      <c r="BY44" s="3"/>
      <c r="BZ44" s="8">
        <f t="shared" si="46"/>
        <v>47.300607174824826</v>
      </c>
      <c r="CA44" s="8">
        <f t="shared" si="47"/>
        <v>28.86543513983943</v>
      </c>
      <c r="CB44" s="8">
        <f t="shared" si="48"/>
        <v>11.779992321856682</v>
      </c>
      <c r="CC44" s="8">
        <f t="shared" si="49"/>
        <v>23.537034190514188</v>
      </c>
      <c r="CD44" s="8">
        <f t="shared" si="50"/>
        <v>39.281616214426677</v>
      </c>
      <c r="CE44" s="8"/>
      <c r="CF44" s="8">
        <f t="shared" si="51"/>
        <v>48.556241641449361</v>
      </c>
      <c r="CG44" s="8">
        <f t="shared" si="52"/>
        <v>27.746809614100638</v>
      </c>
      <c r="CH44" s="8">
        <f t="shared" si="53"/>
        <v>11.18116995911663</v>
      </c>
      <c r="CI44" s="8">
        <f t="shared" si="54"/>
        <v>18.812617924275163</v>
      </c>
      <c r="CJ44" s="8">
        <f t="shared" si="55"/>
        <v>25.044734148492534</v>
      </c>
      <c r="CK44" s="8">
        <f t="shared" si="56"/>
        <v>38.635735227904917</v>
      </c>
      <c r="CL44" s="5"/>
      <c r="CM44" s="8">
        <f t="shared" si="57"/>
        <v>18.749988016494388</v>
      </c>
      <c r="CN44" s="8">
        <f t="shared" si="58"/>
        <v>26.345087460918108</v>
      </c>
      <c r="CO44" s="8">
        <f t="shared" si="59"/>
        <v>11.758382595204246</v>
      </c>
      <c r="CP44" s="8">
        <f t="shared" si="60"/>
        <v>23.684472398117716</v>
      </c>
      <c r="CQ44" s="8">
        <f t="shared" si="61"/>
        <v>21.90450662524308</v>
      </c>
      <c r="CR44" s="8"/>
      <c r="CS44" s="8">
        <f t="shared" si="62"/>
        <v>22.015976977649558</v>
      </c>
      <c r="CT44" s="8">
        <f t="shared" si="63"/>
        <v>26.234137371590201</v>
      </c>
      <c r="CU44" s="8">
        <f t="shared" si="64"/>
        <v>7.6316003284453506</v>
      </c>
      <c r="CV44" s="8">
        <f t="shared" si="65"/>
        <v>6.3152160991598238</v>
      </c>
      <c r="CW44" s="8">
        <f t="shared" si="66"/>
        <v>22.383654305837421</v>
      </c>
      <c r="CX44" s="8">
        <f t="shared" si="67"/>
        <v>23.576508620689658</v>
      </c>
      <c r="CY44" s="8">
        <f t="shared" si="68"/>
        <v>27.799178599884115</v>
      </c>
      <c r="CZ44" s="8">
        <f t="shared" si="69"/>
        <v>24.381266844511931</v>
      </c>
    </row>
    <row r="45" spans="1:104" s="13" customFormat="1" ht="15.75" thickBot="1">
      <c r="A45" s="12" t="s">
        <v>69</v>
      </c>
      <c r="B45" s="13">
        <v>2217</v>
      </c>
      <c r="C45" s="13">
        <v>2436</v>
      </c>
      <c r="D45" s="13">
        <v>1650</v>
      </c>
      <c r="E45" s="13">
        <v>1296</v>
      </c>
      <c r="F45" s="13">
        <v>1923</v>
      </c>
      <c r="G45" s="13">
        <v>1587</v>
      </c>
      <c r="H45" s="13">
        <v>1938</v>
      </c>
      <c r="I45" s="13">
        <v>2211</v>
      </c>
      <c r="J45" s="13">
        <v>1650</v>
      </c>
      <c r="K45" s="13">
        <v>2193</v>
      </c>
      <c r="L45" s="13">
        <v>1407</v>
      </c>
      <c r="M45" s="13">
        <v>1659</v>
      </c>
      <c r="O45" s="13">
        <v>3051</v>
      </c>
      <c r="P45" s="13">
        <v>2430</v>
      </c>
      <c r="Q45" s="13">
        <v>3603</v>
      </c>
      <c r="R45" s="13">
        <v>1305</v>
      </c>
      <c r="S45" s="13">
        <v>3249</v>
      </c>
      <c r="T45" s="13">
        <v>1611</v>
      </c>
      <c r="U45" s="13">
        <v>3297</v>
      </c>
      <c r="V45" s="13">
        <v>2205</v>
      </c>
      <c r="W45" s="13">
        <v>3477</v>
      </c>
      <c r="X45" s="13">
        <v>2166</v>
      </c>
      <c r="Y45" s="13">
        <v>3645</v>
      </c>
      <c r="Z45" s="13">
        <v>2205</v>
      </c>
      <c r="AA45" s="13">
        <v>3864</v>
      </c>
      <c r="AB45" s="13">
        <v>1683</v>
      </c>
      <c r="AC45" s="14"/>
      <c r="AD45" s="13">
        <f t="shared" si="311"/>
        <v>567</v>
      </c>
      <c r="AE45" s="13">
        <f t="shared" si="337"/>
        <v>1140</v>
      </c>
      <c r="AF45" s="13">
        <f t="shared" si="338"/>
        <v>294</v>
      </c>
      <c r="AG45" s="13">
        <f t="shared" si="339"/>
        <v>849</v>
      </c>
      <c r="AH45" s="13">
        <f t="shared" si="340"/>
        <v>279</v>
      </c>
      <c r="AI45" s="13">
        <f t="shared" si="341"/>
        <v>225</v>
      </c>
      <c r="AJ45" s="13">
        <f t="shared" si="342"/>
        <v>567</v>
      </c>
      <c r="AK45" s="13">
        <f t="shared" si="343"/>
        <v>243</v>
      </c>
      <c r="AL45" s="13">
        <f t="shared" si="344"/>
        <v>810</v>
      </c>
      <c r="AM45" s="13">
        <f t="shared" si="345"/>
        <v>777</v>
      </c>
      <c r="AO45" s="13">
        <f t="shared" si="346"/>
        <v>552</v>
      </c>
      <c r="AP45" s="13">
        <f t="shared" si="347"/>
        <v>1125</v>
      </c>
      <c r="AQ45" s="13">
        <f t="shared" si="348"/>
        <v>198</v>
      </c>
      <c r="AR45" s="13">
        <f t="shared" si="349"/>
        <v>819</v>
      </c>
      <c r="AS45" s="13">
        <f t="shared" si="350"/>
        <v>246</v>
      </c>
      <c r="AT45" s="13">
        <f t="shared" si="302"/>
        <v>225</v>
      </c>
      <c r="AU45" s="13">
        <f t="shared" si="303"/>
        <v>426</v>
      </c>
      <c r="AV45" s="13">
        <f t="shared" si="304"/>
        <v>264</v>
      </c>
      <c r="AW45" s="13">
        <f t="shared" si="305"/>
        <v>594</v>
      </c>
      <c r="AX45" s="13">
        <f t="shared" si="306"/>
        <v>225</v>
      </c>
      <c r="AY45" s="13">
        <f t="shared" si="307"/>
        <v>813</v>
      </c>
      <c r="AZ45" s="13">
        <f t="shared" si="308"/>
        <v>747</v>
      </c>
      <c r="BA45" s="14"/>
      <c r="BB45" s="15">
        <f>AD45*11.7/288</f>
        <v>23.034374999999997</v>
      </c>
      <c r="BC45" s="15">
        <f t="shared" ref="BC45:BX45" si="353">AE45*11.7/288</f>
        <v>46.3125</v>
      </c>
      <c r="BD45" s="15">
        <f t="shared" si="353"/>
        <v>11.94375</v>
      </c>
      <c r="BE45" s="15">
        <f t="shared" si="353"/>
        <v>34.490624999999994</v>
      </c>
      <c r="BF45" s="15">
        <f t="shared" si="353"/>
        <v>11.334375</v>
      </c>
      <c r="BG45" s="15">
        <f t="shared" si="353"/>
        <v>9.140625</v>
      </c>
      <c r="BH45" s="15">
        <f t="shared" si="353"/>
        <v>23.034374999999997</v>
      </c>
      <c r="BI45" s="15">
        <f t="shared" si="353"/>
        <v>9.8718749999999993</v>
      </c>
      <c r="BJ45" s="15">
        <f t="shared" si="353"/>
        <v>32.90625</v>
      </c>
      <c r="BK45" s="15">
        <f t="shared" si="353"/>
        <v>31.565624999999997</v>
      </c>
      <c r="BL45" s="15">
        <f t="shared" si="353"/>
        <v>0</v>
      </c>
      <c r="BM45" s="15">
        <f t="shared" si="353"/>
        <v>22.424999999999997</v>
      </c>
      <c r="BN45" s="15">
        <f t="shared" si="353"/>
        <v>45.703125</v>
      </c>
      <c r="BO45" s="15">
        <f t="shared" si="353"/>
        <v>8.0437499999999993</v>
      </c>
      <c r="BP45" s="15">
        <f t="shared" si="353"/>
        <v>33.271874999999994</v>
      </c>
      <c r="BQ45" s="15">
        <f t="shared" si="353"/>
        <v>9.9937499999999986</v>
      </c>
      <c r="BR45" s="15">
        <f t="shared" si="353"/>
        <v>9.140625</v>
      </c>
      <c r="BS45" s="15">
        <f t="shared" si="353"/>
        <v>17.306249999999999</v>
      </c>
      <c r="BT45" s="15">
        <f t="shared" si="353"/>
        <v>10.725</v>
      </c>
      <c r="BU45" s="15">
        <f t="shared" si="353"/>
        <v>24.131249999999998</v>
      </c>
      <c r="BV45" s="15">
        <f t="shared" si="353"/>
        <v>9.140625</v>
      </c>
      <c r="BW45" s="15">
        <f t="shared" si="353"/>
        <v>33.028124999999996</v>
      </c>
      <c r="BX45" s="15">
        <f t="shared" si="353"/>
        <v>30.346874999999997</v>
      </c>
      <c r="BY45" s="14"/>
      <c r="BZ45" s="15">
        <f t="shared" si="46"/>
        <v>51.724559813406096</v>
      </c>
      <c r="CA45" s="15">
        <f t="shared" si="47"/>
        <v>36.500087355417726</v>
      </c>
      <c r="CB45" s="15">
        <f t="shared" si="48"/>
        <v>14.560875043459784</v>
      </c>
      <c r="CC45" s="15">
        <f t="shared" si="49"/>
        <v>25.060653376483419</v>
      </c>
      <c r="CD45" s="15">
        <f t="shared" si="50"/>
        <v>45.598354912245732</v>
      </c>
      <c r="CE45" s="15"/>
      <c r="CF45" s="15">
        <f t="shared" si="51"/>
        <v>50.908312285574986</v>
      </c>
      <c r="CG45" s="15">
        <f t="shared" si="52"/>
        <v>34.23038971554552</v>
      </c>
      <c r="CH45" s="15">
        <f t="shared" si="53"/>
        <v>13.543487898363736</v>
      </c>
      <c r="CI45" s="15">
        <f t="shared" si="54"/>
        <v>20.360056828567547</v>
      </c>
      <c r="CJ45" s="15">
        <f t="shared" si="55"/>
        <v>25.804423108318559</v>
      </c>
      <c r="CK45" s="15">
        <f t="shared" si="56"/>
        <v>44.852980539549982</v>
      </c>
      <c r="CL45" s="16"/>
      <c r="CM45" s="15">
        <f t="shared" si="57"/>
        <v>16.20983317021647</v>
      </c>
      <c r="CN45" s="15">
        <f t="shared" si="58"/>
        <v>25.357323160984969</v>
      </c>
      <c r="CO45" s="15">
        <f t="shared" si="59"/>
        <v>11.722829290000769</v>
      </c>
      <c r="CP45" s="15">
        <f t="shared" si="60"/>
        <v>23.834275845473574</v>
      </c>
      <c r="CQ45" s="15">
        <f t="shared" si="61"/>
        <v>17.746104876317229</v>
      </c>
      <c r="CR45" s="15"/>
      <c r="CS45" s="15">
        <f t="shared" si="62"/>
        <v>19.009374743136611</v>
      </c>
      <c r="CT45" s="15">
        <f t="shared" si="63"/>
        <v>24.209909676876116</v>
      </c>
      <c r="CU45" s="15">
        <f t="shared" si="64"/>
        <v>7.4821721706082789</v>
      </c>
      <c r="CV45" s="15">
        <f t="shared" si="65"/>
        <v>7.0064876465048442</v>
      </c>
      <c r="CW45" s="15">
        <f t="shared" si="66"/>
        <v>22.996943793211411</v>
      </c>
      <c r="CX45" s="15">
        <f t="shared" si="67"/>
        <v>18.661207726943214</v>
      </c>
      <c r="CY45" s="15">
        <f t="shared" si="68"/>
        <v>24.375304685595719</v>
      </c>
      <c r="CZ45" s="15">
        <f t="shared" si="69"/>
        <v>25.143494825327082</v>
      </c>
    </row>
    <row r="46" spans="1:104" s="7" customFormat="1">
      <c r="A46" s="6" t="s">
        <v>70</v>
      </c>
      <c r="B46" s="7">
        <v>2781</v>
      </c>
      <c r="C46" s="7">
        <v>2319</v>
      </c>
      <c r="D46" s="7">
        <v>3123</v>
      </c>
      <c r="E46" s="7">
        <v>1131</v>
      </c>
      <c r="F46" s="7">
        <v>2886</v>
      </c>
      <c r="G46" s="7">
        <v>1569</v>
      </c>
      <c r="H46" s="7">
        <v>3048</v>
      </c>
      <c r="I46" s="7">
        <v>2061</v>
      </c>
      <c r="J46" s="7">
        <v>3366</v>
      </c>
      <c r="K46" s="7">
        <v>2076</v>
      </c>
      <c r="L46" s="7">
        <v>3462</v>
      </c>
      <c r="M46" s="7">
        <v>1569</v>
      </c>
      <c r="O46" s="7">
        <v>1965</v>
      </c>
      <c r="P46" s="7">
        <v>2376</v>
      </c>
      <c r="Q46" s="7">
        <v>1545</v>
      </c>
      <c r="R46" s="7">
        <v>1206</v>
      </c>
      <c r="S46" s="7">
        <v>1794</v>
      </c>
      <c r="T46" s="7">
        <v>1701</v>
      </c>
      <c r="U46" s="7">
        <v>1740</v>
      </c>
      <c r="V46" s="7">
        <v>2148</v>
      </c>
      <c r="W46" s="7">
        <v>1530</v>
      </c>
      <c r="X46" s="7">
        <v>2127</v>
      </c>
      <c r="Y46" s="7">
        <v>1305</v>
      </c>
      <c r="Z46" s="7">
        <v>2184</v>
      </c>
      <c r="AA46" s="7">
        <v>1170</v>
      </c>
      <c r="AB46" s="7">
        <v>1734</v>
      </c>
      <c r="AC46" s="3"/>
      <c r="AD46" s="7">
        <f t="shared" si="311"/>
        <v>342</v>
      </c>
      <c r="AE46" s="7">
        <f t="shared" si="337"/>
        <v>1188</v>
      </c>
      <c r="AF46" s="7">
        <f t="shared" si="338"/>
        <v>105</v>
      </c>
      <c r="AG46" s="7">
        <f t="shared" si="339"/>
        <v>750</v>
      </c>
      <c r="AH46" s="7">
        <f t="shared" si="340"/>
        <v>267</v>
      </c>
      <c r="AI46" s="7">
        <f t="shared" si="341"/>
        <v>258</v>
      </c>
      <c r="AJ46" s="7">
        <f t="shared" si="342"/>
        <v>585</v>
      </c>
      <c r="AK46" s="7">
        <f t="shared" si="343"/>
        <v>243</v>
      </c>
      <c r="AL46" s="7">
        <f t="shared" si="344"/>
        <v>681</v>
      </c>
      <c r="AM46" s="7">
        <f t="shared" si="345"/>
        <v>750</v>
      </c>
      <c r="AO46" s="7">
        <f t="shared" si="346"/>
        <v>420</v>
      </c>
      <c r="AP46" s="7">
        <f t="shared" si="347"/>
        <v>1170</v>
      </c>
      <c r="AQ46" s="7">
        <f t="shared" si="348"/>
        <v>171</v>
      </c>
      <c r="AR46" s="7">
        <f t="shared" si="349"/>
        <v>675</v>
      </c>
      <c r="AS46" s="7">
        <f t="shared" si="350"/>
        <v>225</v>
      </c>
      <c r="AT46" s="7">
        <f t="shared" si="302"/>
        <v>228</v>
      </c>
      <c r="AU46" s="7">
        <f t="shared" si="303"/>
        <v>435</v>
      </c>
      <c r="AV46" s="7">
        <f t="shared" si="304"/>
        <v>249</v>
      </c>
      <c r="AW46" s="7">
        <f t="shared" si="305"/>
        <v>660</v>
      </c>
      <c r="AX46" s="7">
        <f t="shared" si="306"/>
        <v>192</v>
      </c>
      <c r="AY46" s="7">
        <f t="shared" si="307"/>
        <v>795</v>
      </c>
      <c r="AZ46" s="7">
        <f t="shared" si="308"/>
        <v>642</v>
      </c>
      <c r="BA46" s="3"/>
      <c r="BB46" s="8">
        <f t="shared" ref="BB46:BK46" si="354">AD46*11.7/293</f>
        <v>13.656655290102387</v>
      </c>
      <c r="BC46" s="8">
        <f t="shared" si="354"/>
        <v>47.438907849829349</v>
      </c>
      <c r="BD46" s="8">
        <f t="shared" si="354"/>
        <v>4.1928327645051198</v>
      </c>
      <c r="BE46" s="8">
        <f t="shared" si="354"/>
        <v>29.948805460750854</v>
      </c>
      <c r="BF46" s="8">
        <f t="shared" si="354"/>
        <v>10.661774744027303</v>
      </c>
      <c r="BG46" s="8">
        <f t="shared" si="354"/>
        <v>10.302389078498294</v>
      </c>
      <c r="BH46" s="8">
        <f t="shared" si="354"/>
        <v>23.360068259385667</v>
      </c>
      <c r="BI46" s="8">
        <f t="shared" si="354"/>
        <v>9.703412969283276</v>
      </c>
      <c r="BJ46" s="8">
        <f t="shared" si="354"/>
        <v>27.193515358361775</v>
      </c>
      <c r="BK46" s="8">
        <f t="shared" si="354"/>
        <v>29.948805460750854</v>
      </c>
      <c r="BL46" s="8"/>
      <c r="BM46" s="8">
        <f t="shared" ref="BM46:BX46" si="355">AO46*11.7/293</f>
        <v>16.771331058020479</v>
      </c>
      <c r="BN46" s="8">
        <f t="shared" si="355"/>
        <v>46.720136518771334</v>
      </c>
      <c r="BO46" s="8">
        <f t="shared" si="355"/>
        <v>6.8283276450511936</v>
      </c>
      <c r="BP46" s="8">
        <f t="shared" si="355"/>
        <v>26.953924914675763</v>
      </c>
      <c r="BQ46" s="8">
        <f t="shared" si="355"/>
        <v>8.9846416382252556</v>
      </c>
      <c r="BR46" s="8">
        <f t="shared" si="355"/>
        <v>9.1044368600682599</v>
      </c>
      <c r="BS46" s="8">
        <f t="shared" si="355"/>
        <v>17.370307167235495</v>
      </c>
      <c r="BT46" s="8">
        <f t="shared" si="355"/>
        <v>9.9430034129692828</v>
      </c>
      <c r="BU46" s="8">
        <f t="shared" si="355"/>
        <v>26.354948805460747</v>
      </c>
      <c r="BV46" s="8">
        <f t="shared" si="355"/>
        <v>7.6668941979522174</v>
      </c>
      <c r="BW46" s="8">
        <f t="shared" si="355"/>
        <v>31.745733788395903</v>
      </c>
      <c r="BX46" s="8">
        <f t="shared" si="355"/>
        <v>25.636177474402729</v>
      </c>
      <c r="BY46" s="3"/>
      <c r="BZ46" s="8">
        <f t="shared" si="46"/>
        <v>49.365516422876425</v>
      </c>
      <c r="CA46" s="8">
        <f t="shared" si="47"/>
        <v>30.240879536101591</v>
      </c>
      <c r="CB46" s="8">
        <f t="shared" si="48"/>
        <v>14.826080446872647</v>
      </c>
      <c r="CC46" s="8">
        <f t="shared" si="49"/>
        <v>25.295236949584254</v>
      </c>
      <c r="CD46" s="8">
        <f t="shared" si="50"/>
        <v>40.452666489013531</v>
      </c>
      <c r="CE46" s="8"/>
      <c r="CF46" s="8">
        <f t="shared" si="51"/>
        <v>49.639185144302608</v>
      </c>
      <c r="CG46" s="8">
        <f t="shared" si="52"/>
        <v>27.805397438881347</v>
      </c>
      <c r="CH46" s="8">
        <f t="shared" si="53"/>
        <v>12.791190558595419</v>
      </c>
      <c r="CI46" s="8">
        <f t="shared" si="54"/>
        <v>20.014766747440042</v>
      </c>
      <c r="CJ46" s="8">
        <f t="shared" si="55"/>
        <v>27.447487921138617</v>
      </c>
      <c r="CK46" s="8">
        <f t="shared" si="56"/>
        <v>40.804475358259111</v>
      </c>
      <c r="CL46" s="5"/>
      <c r="CM46" s="8">
        <f t="shared" si="57"/>
        <v>19.886367651646477</v>
      </c>
      <c r="CN46" s="8">
        <f t="shared" si="58"/>
        <v>20.684024922612771</v>
      </c>
      <c r="CO46" s="8">
        <f t="shared" si="59"/>
        <v>12.712412461118568</v>
      </c>
      <c r="CP46" s="8">
        <f t="shared" si="60"/>
        <v>20.605126395977777</v>
      </c>
      <c r="CQ46" s="8">
        <f t="shared" si="61"/>
        <v>22.116741669786823</v>
      </c>
      <c r="CR46" s="8"/>
      <c r="CS46" s="8">
        <f t="shared" si="62"/>
        <v>22.126148287675406</v>
      </c>
      <c r="CT46" s="8">
        <f t="shared" si="63"/>
        <v>17.97926344010606</v>
      </c>
      <c r="CU46" s="8">
        <f t="shared" si="64"/>
        <v>8.427489556687382</v>
      </c>
      <c r="CV46" s="8">
        <f t="shared" si="65"/>
        <v>9.2684658129604465</v>
      </c>
      <c r="CW46" s="8">
        <f t="shared" si="66"/>
        <v>18.760482515158376</v>
      </c>
      <c r="CX46" s="8">
        <f t="shared" si="67"/>
        <v>25.860511714119031</v>
      </c>
      <c r="CY46" s="8">
        <f t="shared" si="68"/>
        <v>20.012615585759225</v>
      </c>
      <c r="CZ46" s="8">
        <f t="shared" si="69"/>
        <v>21.282119317934828</v>
      </c>
    </row>
    <row r="47" spans="1:104" s="7" customFormat="1">
      <c r="A47" s="6" t="s">
        <v>71</v>
      </c>
      <c r="B47" s="7">
        <v>3033</v>
      </c>
      <c r="C47" s="7">
        <v>1842</v>
      </c>
      <c r="D47" s="7">
        <v>3411</v>
      </c>
      <c r="E47" s="7">
        <v>690</v>
      </c>
      <c r="F47" s="7">
        <v>3147</v>
      </c>
      <c r="G47" s="7">
        <v>1119</v>
      </c>
      <c r="H47" s="7">
        <v>3261</v>
      </c>
      <c r="I47" s="7">
        <v>1845</v>
      </c>
      <c r="J47" s="7">
        <v>3534</v>
      </c>
      <c r="K47" s="7">
        <v>1911</v>
      </c>
      <c r="L47" s="7">
        <v>3717</v>
      </c>
      <c r="M47" s="7">
        <v>1128</v>
      </c>
      <c r="O47" s="7">
        <v>2268</v>
      </c>
      <c r="P47" s="7">
        <v>1908</v>
      </c>
      <c r="Q47" s="7">
        <v>1863</v>
      </c>
      <c r="R47" s="7">
        <v>735</v>
      </c>
      <c r="S47" s="7">
        <v>2103</v>
      </c>
      <c r="T47" s="7">
        <v>1224</v>
      </c>
      <c r="U47" s="7">
        <v>2082</v>
      </c>
      <c r="V47" s="7">
        <v>1875</v>
      </c>
      <c r="W47" s="7">
        <v>1899</v>
      </c>
      <c r="X47" s="7">
        <v>1926</v>
      </c>
      <c r="Y47" s="7">
        <v>1692</v>
      </c>
      <c r="Z47" s="7">
        <v>1956</v>
      </c>
      <c r="AA47" s="7">
        <v>1479</v>
      </c>
      <c r="AB47" s="7">
        <v>1263</v>
      </c>
      <c r="AC47" s="3"/>
      <c r="AD47" s="7">
        <f t="shared" si="311"/>
        <v>378</v>
      </c>
      <c r="AE47" s="7">
        <f t="shared" si="337"/>
        <v>1152</v>
      </c>
      <c r="AF47" s="7">
        <f t="shared" si="338"/>
        <v>114</v>
      </c>
      <c r="AG47" s="7">
        <f t="shared" si="339"/>
        <v>723</v>
      </c>
      <c r="AH47" s="7">
        <f t="shared" si="340"/>
        <v>228</v>
      </c>
      <c r="AI47" s="7">
        <f t="shared" si="341"/>
        <v>3</v>
      </c>
      <c r="AJ47" s="7">
        <f t="shared" si="342"/>
        <v>501</v>
      </c>
      <c r="AK47" s="7">
        <f t="shared" si="343"/>
        <v>69</v>
      </c>
      <c r="AL47" s="7">
        <f t="shared" si="344"/>
        <v>684</v>
      </c>
      <c r="AM47" s="7">
        <f t="shared" si="345"/>
        <v>714</v>
      </c>
      <c r="AO47" s="7">
        <f t="shared" si="346"/>
        <v>405</v>
      </c>
      <c r="AP47" s="7">
        <f t="shared" si="347"/>
        <v>1173</v>
      </c>
      <c r="AQ47" s="7">
        <f t="shared" si="348"/>
        <v>165</v>
      </c>
      <c r="AR47" s="7">
        <f t="shared" si="349"/>
        <v>684</v>
      </c>
      <c r="AS47" s="7">
        <f t="shared" si="350"/>
        <v>186</v>
      </c>
      <c r="AT47" s="7">
        <f t="shared" si="302"/>
        <v>33</v>
      </c>
      <c r="AU47" s="7">
        <f t="shared" si="303"/>
        <v>369</v>
      </c>
      <c r="AV47" s="7">
        <f t="shared" si="304"/>
        <v>18</v>
      </c>
      <c r="AW47" s="7">
        <f t="shared" si="305"/>
        <v>576</v>
      </c>
      <c r="AX47" s="7">
        <f t="shared" si="306"/>
        <v>48</v>
      </c>
      <c r="AY47" s="7">
        <f t="shared" si="307"/>
        <v>789</v>
      </c>
      <c r="AZ47" s="7">
        <f t="shared" si="308"/>
        <v>645</v>
      </c>
      <c r="BA47" s="3"/>
      <c r="BB47" s="8">
        <f t="shared" ref="BB47:BB48" si="356">AD47*11.7/293</f>
        <v>15.094197952218428</v>
      </c>
      <c r="BC47" s="8">
        <f t="shared" ref="BC47:BC48" si="357">AE47*11.7/293</f>
        <v>46.001365187713311</v>
      </c>
      <c r="BD47" s="8">
        <f t="shared" ref="BD47:BD48" si="358">AF47*11.7/293</f>
        <v>4.55221843003413</v>
      </c>
      <c r="BE47" s="8">
        <f t="shared" ref="BE47:BE48" si="359">AG47*11.7/293</f>
        <v>28.870648464163825</v>
      </c>
      <c r="BF47" s="8">
        <f t="shared" ref="BF47:BF48" si="360">AH47*11.7/293</f>
        <v>9.1044368600682599</v>
      </c>
      <c r="BG47" s="8">
        <f t="shared" ref="BG47:BG48" si="361">AI47*11.7/293</f>
        <v>0.1197952218430034</v>
      </c>
      <c r="BH47" s="8">
        <f t="shared" ref="BH47:BH48" si="362">AJ47*11.7/293</f>
        <v>20.005802047781568</v>
      </c>
      <c r="BI47" s="8">
        <f t="shared" ref="BI47:BI48" si="363">AK47*11.7/293</f>
        <v>2.7552901023890781</v>
      </c>
      <c r="BJ47" s="8">
        <f t="shared" ref="BJ47:BJ48" si="364">AL47*11.7/293</f>
        <v>27.313310580204774</v>
      </c>
      <c r="BK47" s="8">
        <f t="shared" ref="BK47:BK48" si="365">AM47*11.7/293</f>
        <v>28.51126279863481</v>
      </c>
      <c r="BL47" s="8"/>
      <c r="BM47" s="8">
        <f t="shared" ref="BM47:BM48" si="366">AO47*11.7/293</f>
        <v>16.172354948805459</v>
      </c>
      <c r="BN47" s="8">
        <f t="shared" ref="BN47:BN48" si="367">AP47*11.7/293</f>
        <v>46.839931740614333</v>
      </c>
      <c r="BO47" s="8">
        <f t="shared" ref="BO47:BO48" si="368">AQ47*11.7/293</f>
        <v>6.5887372013651868</v>
      </c>
      <c r="BP47" s="8">
        <f t="shared" ref="BP47:BP48" si="369">AR47*11.7/293</f>
        <v>27.313310580204774</v>
      </c>
      <c r="BQ47" s="8">
        <f t="shared" ref="BQ47:BQ48" si="370">AS47*11.7/293</f>
        <v>7.4273037542662106</v>
      </c>
      <c r="BR47" s="8">
        <f t="shared" ref="BR47:BR48" si="371">AT47*11.7/293</f>
        <v>1.3177474402730374</v>
      </c>
      <c r="BS47" s="8">
        <f t="shared" ref="BS47:BS48" si="372">AU47*11.7/293</f>
        <v>14.73481228668942</v>
      </c>
      <c r="BT47" s="8">
        <f t="shared" ref="BT47:BT48" si="373">AV47*11.7/293</f>
        <v>0.71877133105802049</v>
      </c>
      <c r="BU47" s="8">
        <f t="shared" ref="BU47:BU48" si="374">AW47*11.7/293</f>
        <v>23.000682593856656</v>
      </c>
      <c r="BV47" s="8">
        <f t="shared" ref="BV47:BV48" si="375">AX47*11.7/293</f>
        <v>1.9167235494880543</v>
      </c>
      <c r="BW47" s="8">
        <f t="shared" ref="BW47:BW48" si="376">AY47*11.7/293</f>
        <v>31.506143344709894</v>
      </c>
      <c r="BX47" s="8">
        <f t="shared" ref="BX47:BX48" si="377">AZ47*11.7/293</f>
        <v>25.755972696245731</v>
      </c>
      <c r="BY47" s="3"/>
      <c r="BZ47" s="8">
        <f t="shared" si="46"/>
        <v>48.414464893811619</v>
      </c>
      <c r="CA47" s="8">
        <f t="shared" si="47"/>
        <v>29.227333702821191</v>
      </c>
      <c r="CB47" s="8">
        <f t="shared" si="48"/>
        <v>9.1052249524185846</v>
      </c>
      <c r="CC47" s="8">
        <f t="shared" si="49"/>
        <v>20.194646298545177</v>
      </c>
      <c r="CD47" s="8">
        <f t="shared" si="50"/>
        <v>39.483022189588567</v>
      </c>
      <c r="CE47" s="8"/>
      <c r="CF47" s="8">
        <f t="shared" si="51"/>
        <v>49.553246816485824</v>
      </c>
      <c r="CG47" s="8">
        <f t="shared" si="52"/>
        <v>28.096768368611002</v>
      </c>
      <c r="CH47" s="8">
        <f t="shared" si="53"/>
        <v>7.5432949945287895</v>
      </c>
      <c r="CI47" s="8">
        <f t="shared" si="54"/>
        <v>14.752332878237407</v>
      </c>
      <c r="CJ47" s="8">
        <f t="shared" si="55"/>
        <v>23.080407902558886</v>
      </c>
      <c r="CK47" s="8">
        <f t="shared" si="56"/>
        <v>40.694068339097818</v>
      </c>
      <c r="CL47" s="5"/>
      <c r="CM47" s="8">
        <f t="shared" si="57"/>
        <v>20.114541697703459</v>
      </c>
      <c r="CN47" s="8">
        <f t="shared" si="58"/>
        <v>29.109006420628859</v>
      </c>
      <c r="CO47" s="8">
        <f t="shared" si="59"/>
        <v>11.215417790758941</v>
      </c>
      <c r="CP47" s="8">
        <f t="shared" si="60"/>
        <v>26.772557040394808</v>
      </c>
      <c r="CQ47" s="8">
        <f t="shared" si="61"/>
        <v>21.335660172487394</v>
      </c>
      <c r="CR47" s="8"/>
      <c r="CS47" s="8">
        <f t="shared" si="62"/>
        <v>21.751658857917167</v>
      </c>
      <c r="CT47" s="8">
        <f t="shared" si="63"/>
        <v>26.009084890203688</v>
      </c>
      <c r="CU47" s="8">
        <f t="shared" si="64"/>
        <v>7.3320156390209901</v>
      </c>
      <c r="CV47" s="8">
        <f t="shared" si="65"/>
        <v>8.352227334822155</v>
      </c>
      <c r="CW47" s="8">
        <f t="shared" si="66"/>
        <v>25.311117368964407</v>
      </c>
      <c r="CX47" s="8">
        <f t="shared" si="67"/>
        <v>26.070258831760494</v>
      </c>
      <c r="CY47" s="8">
        <f t="shared" si="68"/>
        <v>27.814170078759268</v>
      </c>
      <c r="CZ47" s="8">
        <f t="shared" si="69"/>
        <v>30.135344658037003</v>
      </c>
    </row>
    <row r="48" spans="1:104" s="13" customFormat="1" ht="15.75" thickBot="1">
      <c r="A48" s="12" t="s">
        <v>72</v>
      </c>
      <c r="B48" s="13">
        <v>2796</v>
      </c>
      <c r="C48" s="13">
        <v>1977</v>
      </c>
      <c r="D48" s="13">
        <v>3168</v>
      </c>
      <c r="E48" s="13">
        <v>771</v>
      </c>
      <c r="F48" s="13">
        <v>2913</v>
      </c>
      <c r="G48" s="13">
        <v>1149</v>
      </c>
      <c r="H48" s="13">
        <v>3054</v>
      </c>
      <c r="I48" s="13">
        <v>1695</v>
      </c>
      <c r="J48" s="13">
        <v>3351</v>
      </c>
      <c r="K48" s="13">
        <v>1689</v>
      </c>
      <c r="L48" s="13">
        <v>3471</v>
      </c>
      <c r="M48" s="13">
        <v>1173</v>
      </c>
      <c r="O48" s="13">
        <v>1989</v>
      </c>
      <c r="P48" s="13">
        <v>2022</v>
      </c>
      <c r="Q48" s="13">
        <v>1578</v>
      </c>
      <c r="R48" s="13">
        <v>813</v>
      </c>
      <c r="S48" s="13">
        <v>1791</v>
      </c>
      <c r="T48" s="13">
        <v>1236</v>
      </c>
      <c r="U48" s="13">
        <v>1770</v>
      </c>
      <c r="V48" s="13">
        <v>1755</v>
      </c>
      <c r="W48" s="13">
        <v>1572</v>
      </c>
      <c r="X48" s="13">
        <v>1719</v>
      </c>
      <c r="Y48" s="13">
        <v>1536</v>
      </c>
      <c r="Z48" s="13">
        <v>1767</v>
      </c>
      <c r="AA48" s="13">
        <v>1197</v>
      </c>
      <c r="AB48" s="13">
        <v>1311</v>
      </c>
      <c r="AC48" s="14"/>
      <c r="AD48" s="13">
        <f t="shared" si="311"/>
        <v>372</v>
      </c>
      <c r="AE48" s="13">
        <f t="shared" si="337"/>
        <v>1206</v>
      </c>
      <c r="AF48" s="13">
        <f t="shared" si="338"/>
        <v>117</v>
      </c>
      <c r="AG48" s="13">
        <f t="shared" si="339"/>
        <v>828</v>
      </c>
      <c r="AH48" s="13">
        <f t="shared" si="340"/>
        <v>258</v>
      </c>
      <c r="AI48" s="13">
        <f t="shared" si="341"/>
        <v>282</v>
      </c>
      <c r="AJ48" s="13">
        <f t="shared" si="342"/>
        <v>555</v>
      </c>
      <c r="AK48" s="13">
        <f t="shared" si="343"/>
        <v>288</v>
      </c>
      <c r="AL48" s="13">
        <f t="shared" si="344"/>
        <v>675</v>
      </c>
      <c r="AM48" s="13">
        <f t="shared" si="345"/>
        <v>804</v>
      </c>
      <c r="AO48" s="13">
        <f t="shared" si="346"/>
        <v>411</v>
      </c>
      <c r="AP48" s="13">
        <f t="shared" si="347"/>
        <v>1209</v>
      </c>
      <c r="AQ48" s="13">
        <f t="shared" si="348"/>
        <v>198</v>
      </c>
      <c r="AR48" s="13">
        <f t="shared" si="349"/>
        <v>786</v>
      </c>
      <c r="AS48" s="13">
        <f t="shared" si="350"/>
        <v>219</v>
      </c>
      <c r="AT48" s="13">
        <f t="shared" si="302"/>
        <v>267</v>
      </c>
      <c r="AU48" s="13">
        <f t="shared" si="303"/>
        <v>417</v>
      </c>
      <c r="AV48" s="13">
        <f t="shared" si="304"/>
        <v>303</v>
      </c>
      <c r="AW48" s="13">
        <f t="shared" si="305"/>
        <v>453</v>
      </c>
      <c r="AX48" s="13">
        <f t="shared" si="306"/>
        <v>255</v>
      </c>
      <c r="AY48" s="13">
        <f t="shared" si="307"/>
        <v>792</v>
      </c>
      <c r="AZ48" s="13">
        <f t="shared" si="308"/>
        <v>711</v>
      </c>
      <c r="BA48" s="14"/>
      <c r="BB48" s="15">
        <f t="shared" si="356"/>
        <v>14.854607508532421</v>
      </c>
      <c r="BC48" s="15">
        <f t="shared" si="357"/>
        <v>48.157679180887371</v>
      </c>
      <c r="BD48" s="15">
        <f t="shared" si="358"/>
        <v>4.6720136518771325</v>
      </c>
      <c r="BE48" s="15">
        <f t="shared" si="359"/>
        <v>33.063481228668934</v>
      </c>
      <c r="BF48" s="15">
        <f t="shared" si="360"/>
        <v>10.302389078498294</v>
      </c>
      <c r="BG48" s="15">
        <f t="shared" si="361"/>
        <v>11.260750853242319</v>
      </c>
      <c r="BH48" s="15">
        <f t="shared" si="362"/>
        <v>22.162116040955631</v>
      </c>
      <c r="BI48" s="15">
        <f t="shared" si="363"/>
        <v>11.500341296928328</v>
      </c>
      <c r="BJ48" s="15">
        <f t="shared" si="364"/>
        <v>26.953924914675763</v>
      </c>
      <c r="BK48" s="15">
        <f t="shared" si="365"/>
        <v>32.105119453924914</v>
      </c>
      <c r="BL48" s="15"/>
      <c r="BM48" s="15">
        <f t="shared" si="366"/>
        <v>16.411945392491468</v>
      </c>
      <c r="BN48" s="15">
        <f t="shared" si="367"/>
        <v>48.27747440273037</v>
      </c>
      <c r="BO48" s="15">
        <f t="shared" si="368"/>
        <v>7.9064846416382251</v>
      </c>
      <c r="BP48" s="15">
        <f t="shared" si="369"/>
        <v>31.386348122866892</v>
      </c>
      <c r="BQ48" s="15">
        <f t="shared" si="370"/>
        <v>8.7450511945392488</v>
      </c>
      <c r="BR48" s="15">
        <f t="shared" si="371"/>
        <v>10.661774744027303</v>
      </c>
      <c r="BS48" s="15">
        <f t="shared" si="372"/>
        <v>16.651535836177473</v>
      </c>
      <c r="BT48" s="15">
        <f t="shared" si="373"/>
        <v>12.099317406143344</v>
      </c>
      <c r="BU48" s="15">
        <f t="shared" si="374"/>
        <v>18.089078498293514</v>
      </c>
      <c r="BV48" s="15">
        <f t="shared" si="375"/>
        <v>10.18259385665529</v>
      </c>
      <c r="BW48" s="15">
        <f t="shared" si="376"/>
        <v>31.6259385665529</v>
      </c>
      <c r="BX48" s="15">
        <f t="shared" si="377"/>
        <v>28.391467576791804</v>
      </c>
      <c r="BY48" s="14"/>
      <c r="BZ48" s="15">
        <f t="shared" si="46"/>
        <v>50.396641042055776</v>
      </c>
      <c r="CA48" s="15">
        <f t="shared" si="47"/>
        <v>33.391937687439899</v>
      </c>
      <c r="CB48" s="15">
        <f t="shared" si="48"/>
        <v>15.262494242539734</v>
      </c>
      <c r="CC48" s="15">
        <f t="shared" si="49"/>
        <v>24.96832468065525</v>
      </c>
      <c r="CD48" s="15">
        <f t="shared" si="50"/>
        <v>41.919598798852633</v>
      </c>
      <c r="CE48" s="15"/>
      <c r="CF48" s="15">
        <f t="shared" si="51"/>
        <v>50.990847083299251</v>
      </c>
      <c r="CG48" s="15">
        <f t="shared" si="52"/>
        <v>32.366886595380954</v>
      </c>
      <c r="CH48" s="15">
        <f t="shared" si="53"/>
        <v>13.789465583824878</v>
      </c>
      <c r="CI48" s="15">
        <f t="shared" si="54"/>
        <v>20.583175833629411</v>
      </c>
      <c r="CJ48" s="15">
        <f t="shared" si="55"/>
        <v>20.758130420801841</v>
      </c>
      <c r="CK48" s="15">
        <f t="shared" si="56"/>
        <v>42.50029907399945</v>
      </c>
      <c r="CL48" s="16"/>
      <c r="CM48" s="15">
        <f t="shared" si="57"/>
        <v>18.207691492068655</v>
      </c>
      <c r="CN48" s="15">
        <f t="shared" si="58"/>
        <v>22.517996786309606</v>
      </c>
      <c r="CO48" s="15">
        <f t="shared" si="59"/>
        <v>11.862146821075147</v>
      </c>
      <c r="CP48" s="15">
        <f t="shared" si="60"/>
        <v>21.154628694007055</v>
      </c>
      <c r="CQ48" s="15">
        <f t="shared" si="61"/>
        <v>20.101695338510634</v>
      </c>
      <c r="CR48" s="15"/>
      <c r="CS48" s="15">
        <f t="shared" si="62"/>
        <v>18.911716198869939</v>
      </c>
      <c r="CT48" s="15">
        <f t="shared" si="63"/>
        <v>20.741531659897991</v>
      </c>
      <c r="CU48" s="15">
        <f t="shared" si="64"/>
        <v>8.0361077826186964</v>
      </c>
      <c r="CV48" s="15">
        <f t="shared" si="65"/>
        <v>2.3959044368600679</v>
      </c>
      <c r="CW48" s="15">
        <f t="shared" si="66"/>
        <v>22.689417415692141</v>
      </c>
      <c r="CX48" s="15">
        <f t="shared" si="67"/>
        <v>25.03834770470414</v>
      </c>
      <c r="CY48" s="15">
        <f t="shared" si="68"/>
        <v>21.177003429733634</v>
      </c>
      <c r="CZ48" s="15">
        <f t="shared" si="69"/>
        <v>22.12841825152525</v>
      </c>
    </row>
    <row r="49" spans="1:104" s="7" customFormat="1">
      <c r="A49" s="6" t="s">
        <v>73</v>
      </c>
      <c r="B49" s="7">
        <v>2841</v>
      </c>
      <c r="C49" s="7">
        <v>2094</v>
      </c>
      <c r="D49" s="7">
        <v>3321</v>
      </c>
      <c r="E49" s="7">
        <v>1110</v>
      </c>
      <c r="F49" s="7">
        <v>2994</v>
      </c>
      <c r="G49" s="7">
        <v>1503</v>
      </c>
      <c r="H49" s="7">
        <v>3120</v>
      </c>
      <c r="I49" s="7">
        <v>1866</v>
      </c>
      <c r="J49" s="7">
        <v>3450</v>
      </c>
      <c r="K49" s="7">
        <v>1908</v>
      </c>
      <c r="L49" s="7">
        <v>3606</v>
      </c>
      <c r="M49" s="7">
        <v>1566</v>
      </c>
      <c r="O49" s="7">
        <v>2076</v>
      </c>
      <c r="P49" s="7">
        <v>2115</v>
      </c>
      <c r="Q49" s="7">
        <v>1605</v>
      </c>
      <c r="R49" s="7">
        <v>990</v>
      </c>
      <c r="S49" s="7">
        <v>1848</v>
      </c>
      <c r="T49" s="7">
        <v>1506</v>
      </c>
      <c r="U49" s="7">
        <v>1806</v>
      </c>
      <c r="V49" s="7">
        <v>1908</v>
      </c>
      <c r="W49" s="7">
        <v>1578</v>
      </c>
      <c r="X49" s="7">
        <v>1887</v>
      </c>
      <c r="Y49" s="7">
        <v>1446</v>
      </c>
      <c r="Z49" s="7">
        <v>1956</v>
      </c>
      <c r="AA49" s="7">
        <v>1308</v>
      </c>
      <c r="AB49" s="7">
        <v>1578</v>
      </c>
      <c r="AC49" s="3"/>
      <c r="AD49" s="7">
        <f t="shared" si="311"/>
        <v>480</v>
      </c>
      <c r="AE49" s="7">
        <f t="shared" si="337"/>
        <v>984</v>
      </c>
      <c r="AF49" s="7">
        <f t="shared" si="338"/>
        <v>153</v>
      </c>
      <c r="AG49" s="7">
        <f t="shared" si="339"/>
        <v>591</v>
      </c>
      <c r="AH49" s="7">
        <f t="shared" si="340"/>
        <v>279</v>
      </c>
      <c r="AI49" s="7">
        <f t="shared" si="341"/>
        <v>228</v>
      </c>
      <c r="AJ49" s="7">
        <f t="shared" si="342"/>
        <v>609</v>
      </c>
      <c r="AK49" s="7">
        <f t="shared" si="343"/>
        <v>186</v>
      </c>
      <c r="AL49" s="7">
        <f t="shared" si="344"/>
        <v>765</v>
      </c>
      <c r="AM49" s="7">
        <f t="shared" si="345"/>
        <v>528</v>
      </c>
      <c r="AO49" s="7">
        <f t="shared" si="346"/>
        <v>471</v>
      </c>
      <c r="AP49" s="7">
        <f t="shared" si="347"/>
        <v>1125</v>
      </c>
      <c r="AQ49" s="7">
        <f t="shared" si="348"/>
        <v>228</v>
      </c>
      <c r="AR49" s="7">
        <f t="shared" si="349"/>
        <v>609</v>
      </c>
      <c r="AS49" s="7">
        <f t="shared" si="350"/>
        <v>270</v>
      </c>
      <c r="AT49" s="7">
        <f t="shared" si="302"/>
        <v>207</v>
      </c>
      <c r="AU49" s="7">
        <f t="shared" si="303"/>
        <v>498</v>
      </c>
      <c r="AV49" s="7">
        <f t="shared" si="304"/>
        <v>228</v>
      </c>
      <c r="AW49" s="7">
        <f t="shared" si="305"/>
        <v>630</v>
      </c>
      <c r="AX49" s="7">
        <f t="shared" si="306"/>
        <v>159</v>
      </c>
      <c r="AY49" s="7">
        <f t="shared" si="307"/>
        <v>768</v>
      </c>
      <c r="AZ49" s="7">
        <f t="shared" si="308"/>
        <v>537</v>
      </c>
      <c r="BA49" s="3"/>
      <c r="BB49" s="8">
        <f>AD49*11.7/273</f>
        <v>20.571428571428573</v>
      </c>
      <c r="BC49" s="8">
        <f t="shared" ref="BC49:BX49" si="378">AE49*11.7/273</f>
        <v>42.171428571428571</v>
      </c>
      <c r="BD49" s="8">
        <f t="shared" si="378"/>
        <v>6.5571428571428569</v>
      </c>
      <c r="BE49" s="8">
        <f t="shared" si="378"/>
        <v>25.328571428571429</v>
      </c>
      <c r="BF49" s="8">
        <f t="shared" si="378"/>
        <v>11.957142857142856</v>
      </c>
      <c r="BG49" s="8">
        <f t="shared" si="378"/>
        <v>9.7714285714285705</v>
      </c>
      <c r="BH49" s="8">
        <f t="shared" si="378"/>
        <v>26.099999999999998</v>
      </c>
      <c r="BI49" s="8">
        <f t="shared" si="378"/>
        <v>7.9714285714285706</v>
      </c>
      <c r="BJ49" s="8">
        <f t="shared" si="378"/>
        <v>32.785714285714285</v>
      </c>
      <c r="BK49" s="8">
        <f t="shared" si="378"/>
        <v>22.628571428571426</v>
      </c>
      <c r="BL49" s="8">
        <f t="shared" si="378"/>
        <v>0</v>
      </c>
      <c r="BM49" s="8">
        <f t="shared" si="378"/>
        <v>20.185714285714283</v>
      </c>
      <c r="BN49" s="8">
        <f t="shared" si="378"/>
        <v>48.214285714285715</v>
      </c>
      <c r="BO49" s="8">
        <f t="shared" si="378"/>
        <v>9.7714285714285705</v>
      </c>
      <c r="BP49" s="8">
        <f t="shared" si="378"/>
        <v>26.099999999999998</v>
      </c>
      <c r="BQ49" s="8">
        <f t="shared" si="378"/>
        <v>11.571428571428571</v>
      </c>
      <c r="BR49" s="8">
        <f t="shared" si="378"/>
        <v>8.8714285714285701</v>
      </c>
      <c r="BS49" s="8">
        <f t="shared" si="378"/>
        <v>21.342857142857142</v>
      </c>
      <c r="BT49" s="8">
        <f t="shared" si="378"/>
        <v>9.7714285714285705</v>
      </c>
      <c r="BU49" s="8">
        <f t="shared" si="378"/>
        <v>27</v>
      </c>
      <c r="BV49" s="8">
        <f t="shared" si="378"/>
        <v>6.8142857142857141</v>
      </c>
      <c r="BW49" s="8">
        <f t="shared" si="378"/>
        <v>32.914285714285711</v>
      </c>
      <c r="BX49" s="8">
        <f t="shared" si="378"/>
        <v>23.014285714285712</v>
      </c>
      <c r="BY49" s="3"/>
      <c r="BZ49" s="8">
        <f t="shared" si="46"/>
        <v>46.921349737880405</v>
      </c>
      <c r="CA49" s="8">
        <f t="shared" si="47"/>
        <v>26.163574928920255</v>
      </c>
      <c r="CB49" s="8">
        <f t="shared" si="48"/>
        <v>15.441958477882688</v>
      </c>
      <c r="CC49" s="8">
        <f t="shared" si="49"/>
        <v>27.290175401953494</v>
      </c>
      <c r="CD49" s="8">
        <f t="shared" si="50"/>
        <v>39.836607613129516</v>
      </c>
      <c r="CE49" s="8"/>
      <c r="CF49" s="8">
        <f t="shared" si="51"/>
        <v>52.269306559043471</v>
      </c>
      <c r="CG49" s="8">
        <f t="shared" si="52"/>
        <v>27.869173226461715</v>
      </c>
      <c r="CH49" s="8">
        <f t="shared" si="53"/>
        <v>14.580816303679045</v>
      </c>
      <c r="CI49" s="8">
        <f t="shared" si="54"/>
        <v>23.473354411905827</v>
      </c>
      <c r="CJ49" s="8">
        <f t="shared" si="55"/>
        <v>27.846624387812579</v>
      </c>
      <c r="CK49" s="8">
        <f t="shared" si="56"/>
        <v>40.162265262562165</v>
      </c>
      <c r="CL49" s="5"/>
      <c r="CM49" s="8">
        <f t="shared" si="57"/>
        <v>21.910774537115902</v>
      </c>
      <c r="CN49" s="8">
        <f t="shared" si="58"/>
        <v>16.467686354723636</v>
      </c>
      <c r="CO49" s="8">
        <f t="shared" si="59"/>
        <v>14.256942454932801</v>
      </c>
      <c r="CP49" s="8">
        <f t="shared" si="60"/>
        <v>16.109953825039284</v>
      </c>
      <c r="CQ49" s="8">
        <f t="shared" si="61"/>
        <v>23.045868194023988</v>
      </c>
      <c r="CR49" s="8"/>
      <c r="CS49" s="8">
        <f t="shared" si="62"/>
        <v>24.443792250627496</v>
      </c>
      <c r="CT49" s="8">
        <f t="shared" si="63"/>
        <v>17.322346072902125</v>
      </c>
      <c r="CU49" s="8">
        <f t="shared" si="64"/>
        <v>9.8127884073045504</v>
      </c>
      <c r="CV49" s="8">
        <f t="shared" si="65"/>
        <v>6.3834128163290114</v>
      </c>
      <c r="CW49" s="8">
        <f t="shared" si="66"/>
        <v>17.245833569595991</v>
      </c>
      <c r="CX49" s="8">
        <f t="shared" si="67"/>
        <v>28.232189617743874</v>
      </c>
      <c r="CY49" s="8">
        <f t="shared" si="68"/>
        <v>20.013000876471089</v>
      </c>
      <c r="CZ49" s="8">
        <f t="shared" si="69"/>
        <v>17.586108850163409</v>
      </c>
    </row>
    <row r="50" spans="1:104" s="7" customFormat="1">
      <c r="A50" s="6" t="s">
        <v>74</v>
      </c>
      <c r="B50" s="7">
        <v>3204</v>
      </c>
      <c r="C50" s="7">
        <v>2232</v>
      </c>
      <c r="D50" s="7">
        <v>3840</v>
      </c>
      <c r="E50" s="7">
        <v>1059</v>
      </c>
      <c r="F50" s="7">
        <v>3477</v>
      </c>
      <c r="G50" s="7">
        <v>1521</v>
      </c>
      <c r="H50" s="7">
        <v>3495</v>
      </c>
      <c r="I50" s="7">
        <v>2277</v>
      </c>
      <c r="J50" s="7">
        <v>3840</v>
      </c>
      <c r="K50" s="7">
        <v>2367</v>
      </c>
      <c r="L50" s="7">
        <v>4128</v>
      </c>
      <c r="M50" s="7">
        <v>1635</v>
      </c>
      <c r="O50" s="7">
        <v>2277</v>
      </c>
      <c r="P50" s="7">
        <v>2220</v>
      </c>
      <c r="Q50" s="7">
        <v>1815</v>
      </c>
      <c r="R50" s="7">
        <v>816</v>
      </c>
      <c r="S50" s="7">
        <v>2112</v>
      </c>
      <c r="T50" s="7">
        <v>1452</v>
      </c>
      <c r="U50" s="7">
        <v>2028</v>
      </c>
      <c r="V50" s="7">
        <v>2229</v>
      </c>
      <c r="W50" s="7">
        <v>1767</v>
      </c>
      <c r="X50" s="7">
        <v>2298</v>
      </c>
      <c r="Y50" s="7">
        <v>1566</v>
      </c>
      <c r="Z50" s="7">
        <v>2283</v>
      </c>
      <c r="AA50" s="7">
        <v>1395</v>
      </c>
      <c r="AB50" s="7">
        <v>1530</v>
      </c>
      <c r="AC50" s="3"/>
      <c r="AD50" s="7">
        <f t="shared" si="311"/>
        <v>636</v>
      </c>
      <c r="AE50" s="7">
        <f t="shared" si="337"/>
        <v>1173</v>
      </c>
      <c r="AF50" s="7">
        <f t="shared" si="338"/>
        <v>273</v>
      </c>
      <c r="AG50" s="7">
        <f t="shared" si="339"/>
        <v>711</v>
      </c>
      <c r="AH50" s="7">
        <f t="shared" si="340"/>
        <v>291</v>
      </c>
      <c r="AI50" s="7">
        <f t="shared" si="341"/>
        <v>45</v>
      </c>
      <c r="AJ50" s="7">
        <f t="shared" si="342"/>
        <v>636</v>
      </c>
      <c r="AK50" s="7">
        <f t="shared" si="343"/>
        <v>135</v>
      </c>
      <c r="AL50" s="7">
        <f t="shared" si="344"/>
        <v>924</v>
      </c>
      <c r="AM50" s="7">
        <f t="shared" si="345"/>
        <v>597</v>
      </c>
      <c r="AO50" s="7">
        <f t="shared" si="346"/>
        <v>462</v>
      </c>
      <c r="AP50" s="7">
        <f t="shared" si="347"/>
        <v>1404</v>
      </c>
      <c r="AQ50" s="7">
        <f t="shared" si="348"/>
        <v>165</v>
      </c>
      <c r="AR50" s="7">
        <f t="shared" si="349"/>
        <v>768</v>
      </c>
      <c r="AS50" s="7">
        <f t="shared" si="350"/>
        <v>249</v>
      </c>
      <c r="AT50" s="7">
        <f t="shared" si="302"/>
        <v>9</v>
      </c>
      <c r="AU50" s="7">
        <f t="shared" si="303"/>
        <v>510</v>
      </c>
      <c r="AV50" s="7">
        <f t="shared" si="304"/>
        <v>78</v>
      </c>
      <c r="AW50" s="7">
        <f t="shared" si="305"/>
        <v>711</v>
      </c>
      <c r="AX50" s="7">
        <f t="shared" si="306"/>
        <v>63</v>
      </c>
      <c r="AY50" s="7">
        <f t="shared" si="307"/>
        <v>882</v>
      </c>
      <c r="AZ50" s="7">
        <f t="shared" si="308"/>
        <v>690</v>
      </c>
      <c r="BA50" s="3"/>
      <c r="BB50" s="8">
        <f>AD50*11.7/329.08</f>
        <v>22.61213078886593</v>
      </c>
      <c r="BC50" s="8">
        <f t="shared" ref="BC50:BX50" si="379">AE50*11.7/329.08</f>
        <v>41.704448766257443</v>
      </c>
      <c r="BD50" s="8">
        <f t="shared" si="379"/>
        <v>9.7061504801264125</v>
      </c>
      <c r="BE50" s="8">
        <f t="shared" si="379"/>
        <v>25.278655646043514</v>
      </c>
      <c r="BF50" s="8">
        <f t="shared" si="379"/>
        <v>10.346116445849034</v>
      </c>
      <c r="BG50" s="8">
        <f t="shared" si="379"/>
        <v>1.5999149143065516</v>
      </c>
      <c r="BH50" s="8">
        <f t="shared" si="379"/>
        <v>22.61213078886593</v>
      </c>
      <c r="BI50" s="8">
        <f t="shared" si="379"/>
        <v>4.7997447429196551</v>
      </c>
      <c r="BJ50" s="8">
        <f t="shared" si="379"/>
        <v>32.851586240427856</v>
      </c>
      <c r="BK50" s="8">
        <f t="shared" si="379"/>
        <v>21.225537863133585</v>
      </c>
      <c r="BL50" s="8">
        <f t="shared" si="379"/>
        <v>0</v>
      </c>
      <c r="BM50" s="8">
        <f t="shared" si="379"/>
        <v>16.425793120213928</v>
      </c>
      <c r="BN50" s="8">
        <f t="shared" si="379"/>
        <v>49.917345326364412</v>
      </c>
      <c r="BO50" s="8">
        <f t="shared" si="379"/>
        <v>5.8663546857906885</v>
      </c>
      <c r="BP50" s="8">
        <f t="shared" si="379"/>
        <v>27.305214537498479</v>
      </c>
      <c r="BQ50" s="8">
        <f t="shared" si="379"/>
        <v>8.8528625258295843</v>
      </c>
      <c r="BR50" s="8">
        <f t="shared" si="379"/>
        <v>0.31998298286131033</v>
      </c>
      <c r="BS50" s="8">
        <f t="shared" si="379"/>
        <v>18.132369028807584</v>
      </c>
      <c r="BT50" s="8">
        <f t="shared" si="379"/>
        <v>2.7731858514646892</v>
      </c>
      <c r="BU50" s="8">
        <f t="shared" si="379"/>
        <v>25.278655646043514</v>
      </c>
      <c r="BV50" s="8">
        <f t="shared" si="379"/>
        <v>2.2398808800291721</v>
      </c>
      <c r="BW50" s="8">
        <f t="shared" si="379"/>
        <v>31.358332320408412</v>
      </c>
      <c r="BX50" s="8">
        <f t="shared" si="379"/>
        <v>24.53202868603379</v>
      </c>
      <c r="BY50" s="3"/>
      <c r="BZ50" s="8">
        <f t="shared" si="46"/>
        <v>47.440167639988061</v>
      </c>
      <c r="CA50" s="8">
        <f t="shared" si="47"/>
        <v>27.0780314722859</v>
      </c>
      <c r="CB50" s="8">
        <f t="shared" si="48"/>
        <v>10.469090373288807</v>
      </c>
      <c r="CC50" s="8">
        <f t="shared" si="49"/>
        <v>23.115925428370012</v>
      </c>
      <c r="CD50" s="8">
        <f t="shared" si="50"/>
        <v>39.112020864327455</v>
      </c>
      <c r="CE50" s="8"/>
      <c r="CF50" s="8">
        <f t="shared" si="51"/>
        <v>52.550433338456713</v>
      </c>
      <c r="CG50" s="8">
        <f t="shared" si="52"/>
        <v>27.928280617293947</v>
      </c>
      <c r="CH50" s="8">
        <f t="shared" si="53"/>
        <v>8.8586434633389892</v>
      </c>
      <c r="CI50" s="8">
        <f t="shared" si="54"/>
        <v>18.343210361428678</v>
      </c>
      <c r="CJ50" s="8">
        <f t="shared" si="55"/>
        <v>25.377696854284629</v>
      </c>
      <c r="CK50" s="8">
        <f t="shared" si="56"/>
        <v>39.814136149985167</v>
      </c>
      <c r="CL50" s="5"/>
      <c r="CM50" s="8">
        <f t="shared" si="57"/>
        <v>20.889495143675433</v>
      </c>
      <c r="CN50" s="8">
        <f t="shared" si="58"/>
        <v>23.687387341750089</v>
      </c>
      <c r="CO50" s="8">
        <f t="shared" si="59"/>
        <v>12.676514457656662</v>
      </c>
      <c r="CP50" s="8">
        <f t="shared" si="60"/>
        <v>19.35595845140686</v>
      </c>
      <c r="CQ50" s="8">
        <f t="shared" si="61"/>
        <v>22.896118442273277</v>
      </c>
      <c r="CR50" s="8"/>
      <c r="CS50" s="8">
        <f t="shared" si="62"/>
        <v>24.956165548079564</v>
      </c>
      <c r="CT50" s="8">
        <f t="shared" si="63"/>
        <v>27.149989892005472</v>
      </c>
      <c r="CU50" s="8">
        <f t="shared" si="64"/>
        <v>9.5983042905158431</v>
      </c>
      <c r="CV50" s="8">
        <f t="shared" si="65"/>
        <v>7.166158427514925</v>
      </c>
      <c r="CW50" s="8">
        <f t="shared" si="66"/>
        <v>23.106326455531029</v>
      </c>
      <c r="CX50" s="8">
        <f t="shared" si="67"/>
        <v>29.451570890110286</v>
      </c>
      <c r="CY50" s="8">
        <f t="shared" si="68"/>
        <v>27.427641883973202</v>
      </c>
      <c r="CZ50" s="8">
        <f t="shared" si="69"/>
        <v>25.463176284396489</v>
      </c>
    </row>
    <row r="51" spans="1:104" s="13" customFormat="1" ht="15.75" thickBot="1">
      <c r="A51" s="12" t="s">
        <v>75</v>
      </c>
      <c r="B51" s="13">
        <v>3264</v>
      </c>
      <c r="C51" s="13">
        <v>2490</v>
      </c>
      <c r="D51" s="13">
        <v>3870</v>
      </c>
      <c r="E51" s="13">
        <v>1263</v>
      </c>
      <c r="F51" s="13">
        <v>3504</v>
      </c>
      <c r="G51" s="13">
        <v>1626</v>
      </c>
      <c r="H51" s="13">
        <v>3612</v>
      </c>
      <c r="I51" s="13">
        <v>2199</v>
      </c>
      <c r="J51" s="13">
        <v>3981</v>
      </c>
      <c r="K51" s="13">
        <v>2256</v>
      </c>
      <c r="L51" s="13">
        <v>4164</v>
      </c>
      <c r="M51" s="13">
        <v>1791</v>
      </c>
      <c r="O51" s="13">
        <v>2364</v>
      </c>
      <c r="P51" s="13">
        <v>2508</v>
      </c>
      <c r="Q51" s="13">
        <v>1815</v>
      </c>
      <c r="R51" s="13">
        <v>1122</v>
      </c>
      <c r="S51" s="13">
        <v>2121</v>
      </c>
      <c r="T51" s="13">
        <v>1605</v>
      </c>
      <c r="U51" s="13">
        <v>2079</v>
      </c>
      <c r="V51" s="13">
        <v>2238</v>
      </c>
      <c r="W51" s="13">
        <v>1812</v>
      </c>
      <c r="X51" s="13">
        <v>2181</v>
      </c>
      <c r="Y51" s="13">
        <v>1629</v>
      </c>
      <c r="Z51" s="13">
        <v>2274</v>
      </c>
      <c r="AA51" s="13">
        <v>1464</v>
      </c>
      <c r="AB51" s="13">
        <v>1794</v>
      </c>
      <c r="AC51" s="14"/>
      <c r="AD51" s="13">
        <f t="shared" si="311"/>
        <v>606</v>
      </c>
      <c r="AE51" s="13">
        <f t="shared" si="337"/>
        <v>1227</v>
      </c>
      <c r="AF51" s="13">
        <f t="shared" si="338"/>
        <v>240</v>
      </c>
      <c r="AG51" s="13">
        <f t="shared" si="339"/>
        <v>864</v>
      </c>
      <c r="AH51" s="13">
        <f t="shared" si="340"/>
        <v>348</v>
      </c>
      <c r="AI51" s="13">
        <f t="shared" si="341"/>
        <v>291</v>
      </c>
      <c r="AJ51" s="13">
        <f t="shared" si="342"/>
        <v>717</v>
      </c>
      <c r="AK51" s="13">
        <f t="shared" si="343"/>
        <v>234</v>
      </c>
      <c r="AL51" s="13">
        <f t="shared" si="344"/>
        <v>900</v>
      </c>
      <c r="AM51" s="13">
        <f t="shared" si="345"/>
        <v>699</v>
      </c>
      <c r="AO51" s="13">
        <f t="shared" si="346"/>
        <v>549</v>
      </c>
      <c r="AP51" s="13">
        <f t="shared" si="347"/>
        <v>1386</v>
      </c>
      <c r="AQ51" s="13">
        <f t="shared" si="348"/>
        <v>243</v>
      </c>
      <c r="AR51" s="13">
        <f t="shared" si="349"/>
        <v>903</v>
      </c>
      <c r="AS51" s="13">
        <f t="shared" si="350"/>
        <v>285</v>
      </c>
      <c r="AT51" s="13">
        <f t="shared" si="302"/>
        <v>270</v>
      </c>
      <c r="AU51" s="13">
        <f t="shared" si="303"/>
        <v>552</v>
      </c>
      <c r="AV51" s="13">
        <f t="shared" si="304"/>
        <v>327</v>
      </c>
      <c r="AW51" s="13">
        <f t="shared" si="305"/>
        <v>735</v>
      </c>
      <c r="AX51" s="13">
        <f t="shared" si="306"/>
        <v>234</v>
      </c>
      <c r="AY51" s="13">
        <f t="shared" si="307"/>
        <v>900</v>
      </c>
      <c r="AZ51" s="13">
        <f t="shared" si="308"/>
        <v>714</v>
      </c>
      <c r="BA51" s="14"/>
      <c r="BB51" s="15">
        <f>AD51*11.7/324</f>
        <v>21.883333333333333</v>
      </c>
      <c r="BC51" s="15">
        <f t="shared" ref="BC51:BX51" si="380">AE51*11.7/324</f>
        <v>44.30833333333333</v>
      </c>
      <c r="BD51" s="15">
        <f t="shared" si="380"/>
        <v>8.6666666666666661</v>
      </c>
      <c r="BE51" s="15">
        <f t="shared" si="380"/>
        <v>31.2</v>
      </c>
      <c r="BF51" s="15">
        <f t="shared" si="380"/>
        <v>12.566666666666666</v>
      </c>
      <c r="BG51" s="15">
        <f t="shared" si="380"/>
        <v>10.508333333333333</v>
      </c>
      <c r="BH51" s="15">
        <f t="shared" si="380"/>
        <v>25.891666666666666</v>
      </c>
      <c r="BI51" s="15">
        <f t="shared" si="380"/>
        <v>8.4499999999999993</v>
      </c>
      <c r="BJ51" s="15">
        <f t="shared" si="380"/>
        <v>32.5</v>
      </c>
      <c r="BK51" s="15">
        <f t="shared" si="380"/>
        <v>25.241666666666664</v>
      </c>
      <c r="BL51" s="15">
        <f t="shared" si="380"/>
        <v>0</v>
      </c>
      <c r="BM51" s="15">
        <f t="shared" si="380"/>
        <v>19.824999999999999</v>
      </c>
      <c r="BN51" s="15">
        <f t="shared" si="380"/>
        <v>50.05</v>
      </c>
      <c r="BO51" s="15">
        <f t="shared" si="380"/>
        <v>8.7750000000000004</v>
      </c>
      <c r="BP51" s="15">
        <f t="shared" si="380"/>
        <v>32.608333333333327</v>
      </c>
      <c r="BQ51" s="15">
        <f t="shared" si="380"/>
        <v>10.291666666666666</v>
      </c>
      <c r="BR51" s="15">
        <f t="shared" si="380"/>
        <v>9.75</v>
      </c>
      <c r="BS51" s="15">
        <f t="shared" si="380"/>
        <v>19.933333333333334</v>
      </c>
      <c r="BT51" s="15">
        <f t="shared" si="380"/>
        <v>11.808333333333332</v>
      </c>
      <c r="BU51" s="15">
        <f t="shared" si="380"/>
        <v>26.541666666666668</v>
      </c>
      <c r="BV51" s="15">
        <f t="shared" si="380"/>
        <v>8.4499999999999993</v>
      </c>
      <c r="BW51" s="15">
        <f t="shared" si="380"/>
        <v>32.5</v>
      </c>
      <c r="BX51" s="15">
        <f t="shared" si="380"/>
        <v>25.783333333333331</v>
      </c>
      <c r="BY51" s="14"/>
      <c r="BZ51" s="15">
        <f t="shared" si="46"/>
        <v>49.4176960263786</v>
      </c>
      <c r="CA51" s="15">
        <f t="shared" si="47"/>
        <v>32.381338933266967</v>
      </c>
      <c r="CB51" s="15">
        <f t="shared" si="48"/>
        <v>16.381275303087836</v>
      </c>
      <c r="CC51" s="15">
        <f t="shared" si="49"/>
        <v>27.235654990797958</v>
      </c>
      <c r="CD51" s="15">
        <f t="shared" si="50"/>
        <v>41.150841256420399</v>
      </c>
      <c r="CE51" s="15"/>
      <c r="CF51" s="15">
        <f t="shared" si="51"/>
        <v>53.833382997913105</v>
      </c>
      <c r="CG51" s="15">
        <f t="shared" si="52"/>
        <v>33.768387994954352</v>
      </c>
      <c r="CH51" s="15">
        <f t="shared" si="53"/>
        <v>14.176773355660934</v>
      </c>
      <c r="CI51" s="15">
        <f t="shared" si="54"/>
        <v>23.168394719723004</v>
      </c>
      <c r="CJ51" s="15">
        <f t="shared" si="55"/>
        <v>27.854309710428016</v>
      </c>
      <c r="CK51" s="15">
        <f t="shared" si="56"/>
        <v>41.485301948735746</v>
      </c>
      <c r="CL51" s="16"/>
      <c r="CM51" s="15">
        <f t="shared" si="57"/>
        <v>18.614743633892878</v>
      </c>
      <c r="CN51" s="15">
        <f t="shared" si="58"/>
        <v>21.055998419558367</v>
      </c>
      <c r="CO51" s="15">
        <f t="shared" si="59"/>
        <v>13.483039757825797</v>
      </c>
      <c r="CP51" s="15">
        <f t="shared" si="60"/>
        <v>18.045224822342579</v>
      </c>
      <c r="CQ51" s="15">
        <f t="shared" si="61"/>
        <v>21.823184664225543</v>
      </c>
      <c r="CR51" s="15"/>
      <c r="CS51" s="15">
        <f t="shared" si="62"/>
        <v>20.647378431924746</v>
      </c>
      <c r="CT51" s="15">
        <f t="shared" si="63"/>
        <v>22.908594032710852</v>
      </c>
      <c r="CU51" s="15">
        <f t="shared" si="64"/>
        <v>9.8589285534596627</v>
      </c>
      <c r="CV51" s="15">
        <f t="shared" si="65"/>
        <v>7.4127236709742679</v>
      </c>
      <c r="CW51" s="15">
        <f t="shared" si="66"/>
        <v>18.328834675329347</v>
      </c>
      <c r="CX51" s="15">
        <f t="shared" si="67"/>
        <v>27.377485934817152</v>
      </c>
      <c r="CY51" s="15">
        <f t="shared" si="68"/>
        <v>23.603991246773873</v>
      </c>
      <c r="CZ51" s="15">
        <f t="shared" si="69"/>
        <v>18.794194212870927</v>
      </c>
    </row>
    <row r="52" spans="1:104" s="7" customFormat="1">
      <c r="A52" s="6" t="s">
        <v>76</v>
      </c>
      <c r="B52" s="7">
        <v>3135</v>
      </c>
      <c r="C52" s="7">
        <v>2301</v>
      </c>
      <c r="D52" s="7">
        <v>3558</v>
      </c>
      <c r="E52" s="7">
        <v>1125</v>
      </c>
      <c r="F52" s="7">
        <v>3246</v>
      </c>
      <c r="G52" s="7">
        <v>1506</v>
      </c>
      <c r="H52" s="7">
        <v>3456</v>
      </c>
      <c r="I52" s="7">
        <v>2055</v>
      </c>
      <c r="J52" s="7">
        <v>3783</v>
      </c>
      <c r="K52" s="7">
        <v>2112</v>
      </c>
      <c r="L52" s="7">
        <v>3861</v>
      </c>
      <c r="M52" s="7">
        <v>1515</v>
      </c>
      <c r="O52" s="7">
        <v>2259</v>
      </c>
      <c r="P52" s="7">
        <v>2304</v>
      </c>
      <c r="Q52" s="7">
        <v>1938</v>
      </c>
      <c r="R52" s="7">
        <v>1080</v>
      </c>
      <c r="S52" s="7">
        <v>2151</v>
      </c>
      <c r="T52" s="7">
        <v>1608</v>
      </c>
      <c r="U52" s="7">
        <v>1938</v>
      </c>
      <c r="V52" s="7">
        <v>2094</v>
      </c>
      <c r="W52" s="7">
        <v>1746</v>
      </c>
      <c r="X52" s="7">
        <v>2106</v>
      </c>
      <c r="Y52" s="7">
        <v>1593</v>
      </c>
      <c r="Z52" s="7">
        <v>2193</v>
      </c>
      <c r="AA52" s="7">
        <v>1563</v>
      </c>
      <c r="AB52" s="7">
        <v>1533</v>
      </c>
      <c r="AC52" s="3"/>
      <c r="AD52" s="7">
        <f t="shared" si="311"/>
        <v>423</v>
      </c>
      <c r="AE52" s="7">
        <f t="shared" si="337"/>
        <v>1176</v>
      </c>
      <c r="AF52" s="7">
        <f t="shared" si="338"/>
        <v>111</v>
      </c>
      <c r="AG52" s="7">
        <f t="shared" si="339"/>
        <v>795</v>
      </c>
      <c r="AH52" s="7">
        <f t="shared" si="340"/>
        <v>321</v>
      </c>
      <c r="AI52" s="7">
        <f t="shared" si="341"/>
        <v>246</v>
      </c>
      <c r="AJ52" s="7">
        <f t="shared" si="342"/>
        <v>648</v>
      </c>
      <c r="AK52" s="7">
        <f t="shared" si="343"/>
        <v>189</v>
      </c>
      <c r="AL52" s="7">
        <f t="shared" si="344"/>
        <v>726</v>
      </c>
      <c r="AM52" s="7">
        <f t="shared" si="345"/>
        <v>786</v>
      </c>
      <c r="AO52" s="7">
        <f t="shared" si="346"/>
        <v>321</v>
      </c>
      <c r="AP52" s="7">
        <f t="shared" si="347"/>
        <v>1224</v>
      </c>
      <c r="AQ52" s="7">
        <f t="shared" si="348"/>
        <v>108</v>
      </c>
      <c r="AR52" s="7">
        <f t="shared" si="349"/>
        <v>696</v>
      </c>
      <c r="AS52" s="7">
        <f t="shared" si="350"/>
        <v>321</v>
      </c>
      <c r="AT52" s="7">
        <f t="shared" si="302"/>
        <v>210</v>
      </c>
      <c r="AU52" s="7">
        <f t="shared" si="303"/>
        <v>513</v>
      </c>
      <c r="AV52" s="7">
        <f t="shared" si="304"/>
        <v>198</v>
      </c>
      <c r="AW52" s="7">
        <f t="shared" si="305"/>
        <v>666</v>
      </c>
      <c r="AX52" s="7">
        <f t="shared" si="306"/>
        <v>111</v>
      </c>
      <c r="AY52" s="7">
        <f t="shared" si="307"/>
        <v>696</v>
      </c>
      <c r="AZ52" s="7">
        <f t="shared" si="308"/>
        <v>771</v>
      </c>
      <c r="BA52" s="3"/>
      <c r="BB52" s="8">
        <f t="shared" ref="BB52:BK52" si="381">AD52*11.7/255</f>
        <v>19.408235294117645</v>
      </c>
      <c r="BC52" s="8">
        <f t="shared" si="381"/>
        <v>53.957647058823525</v>
      </c>
      <c r="BD52" s="8">
        <f t="shared" si="381"/>
        <v>5.0929411764705872</v>
      </c>
      <c r="BE52" s="8">
        <f t="shared" si="381"/>
        <v>36.476470588235294</v>
      </c>
      <c r="BF52" s="8">
        <f t="shared" si="381"/>
        <v>14.728235294117646</v>
      </c>
      <c r="BG52" s="8">
        <f t="shared" si="381"/>
        <v>11.287058823529412</v>
      </c>
      <c r="BH52" s="8">
        <f t="shared" si="381"/>
        <v>29.731764705882352</v>
      </c>
      <c r="BI52" s="8">
        <f t="shared" si="381"/>
        <v>8.6717647058823513</v>
      </c>
      <c r="BJ52" s="8">
        <f t="shared" si="381"/>
        <v>33.310588235294112</v>
      </c>
      <c r="BK52" s="8">
        <f t="shared" si="381"/>
        <v>36.063529411764705</v>
      </c>
      <c r="BL52" s="8"/>
      <c r="BM52" s="8">
        <f t="shared" ref="BM52:BX52" si="382">AO52*11.7/255</f>
        <v>14.728235294117646</v>
      </c>
      <c r="BN52" s="8">
        <f t="shared" si="382"/>
        <v>56.16</v>
      </c>
      <c r="BO52" s="8">
        <f t="shared" si="382"/>
        <v>4.9552941176470586</v>
      </c>
      <c r="BP52" s="8">
        <f t="shared" si="382"/>
        <v>31.934117647058823</v>
      </c>
      <c r="BQ52" s="8">
        <f t="shared" si="382"/>
        <v>14.728235294117646</v>
      </c>
      <c r="BR52" s="8">
        <f t="shared" si="382"/>
        <v>9.6352941176470583</v>
      </c>
      <c r="BS52" s="8">
        <f t="shared" si="382"/>
        <v>23.537647058823527</v>
      </c>
      <c r="BT52" s="8">
        <f t="shared" si="382"/>
        <v>9.0847058823529405</v>
      </c>
      <c r="BU52" s="8">
        <f t="shared" si="382"/>
        <v>30.55764705882353</v>
      </c>
      <c r="BV52" s="8">
        <f t="shared" si="382"/>
        <v>5.0929411764705872</v>
      </c>
      <c r="BW52" s="8">
        <f t="shared" si="382"/>
        <v>31.934117647058823</v>
      </c>
      <c r="BX52" s="8">
        <f t="shared" si="382"/>
        <v>35.375294117647051</v>
      </c>
      <c r="BY52" s="3"/>
      <c r="BZ52" s="8">
        <f t="shared" si="46"/>
        <v>57.342020136688596</v>
      </c>
      <c r="CA52" s="8">
        <f t="shared" si="47"/>
        <v>36.830299434044576</v>
      </c>
      <c r="CB52" s="8">
        <f t="shared" si="48"/>
        <v>18.555824200630536</v>
      </c>
      <c r="CC52" s="8">
        <f t="shared" si="49"/>
        <v>30.970588235294116</v>
      </c>
      <c r="CD52" s="8">
        <f t="shared" si="50"/>
        <v>49.093517313536744</v>
      </c>
      <c r="CE52" s="8"/>
      <c r="CF52" s="8">
        <f t="shared" si="51"/>
        <v>58.059163918186869</v>
      </c>
      <c r="CG52" s="8">
        <f t="shared" si="52"/>
        <v>32.316293254155582</v>
      </c>
      <c r="CH52" s="8">
        <f t="shared" si="53"/>
        <v>17.599994534443944</v>
      </c>
      <c r="CI52" s="8">
        <f t="shared" si="54"/>
        <v>25.229996235326748</v>
      </c>
      <c r="CJ52" s="8">
        <f t="shared" si="55"/>
        <v>30.979151757248228</v>
      </c>
      <c r="CK52" s="8">
        <f t="shared" si="56"/>
        <v>47.657101294625839</v>
      </c>
      <c r="CL52" s="5"/>
      <c r="CM52" s="8">
        <f t="shared" si="57"/>
        <v>22.594671417628273</v>
      </c>
      <c r="CN52" s="8">
        <f t="shared" si="58"/>
        <v>26.969341070657752</v>
      </c>
      <c r="CO52" s="8">
        <f t="shared" si="59"/>
        <v>15.229762248028953</v>
      </c>
      <c r="CP52" s="8">
        <f t="shared" si="60"/>
        <v>27.624567898106449</v>
      </c>
      <c r="CQ52" s="8">
        <f t="shared" si="61"/>
        <v>22.659983752593906</v>
      </c>
      <c r="CR52" s="8"/>
      <c r="CS52" s="8">
        <f t="shared" si="62"/>
        <v>26.122858859958281</v>
      </c>
      <c r="CT52" s="8">
        <f t="shared" si="63"/>
        <v>24.346414726497247</v>
      </c>
      <c r="CU52" s="8">
        <f t="shared" si="64"/>
        <v>8.8266008771770519</v>
      </c>
      <c r="CV52" s="8">
        <f t="shared" si="65"/>
        <v>8.0755548086263449</v>
      </c>
      <c r="CW52" s="8">
        <f t="shared" si="66"/>
        <v>30.313620221515205</v>
      </c>
      <c r="CX52" s="8">
        <f t="shared" si="67"/>
        <v>26.982334705491475</v>
      </c>
      <c r="CY52" s="8">
        <f t="shared" si="68"/>
        <v>29.451646113987064</v>
      </c>
      <c r="CZ52" s="8">
        <f t="shared" si="69"/>
        <v>27.598835991702355</v>
      </c>
    </row>
    <row r="53" spans="1:104" s="7" customFormat="1">
      <c r="A53" s="6" t="s">
        <v>77</v>
      </c>
      <c r="B53" s="7">
        <v>2982</v>
      </c>
      <c r="C53" s="7">
        <v>2202</v>
      </c>
      <c r="D53" s="7">
        <v>3423</v>
      </c>
      <c r="E53" s="7">
        <v>1008</v>
      </c>
      <c r="F53" s="7">
        <v>3111</v>
      </c>
      <c r="G53" s="7">
        <v>1404</v>
      </c>
      <c r="H53" s="7">
        <v>3237</v>
      </c>
      <c r="I53" s="7">
        <v>2196</v>
      </c>
      <c r="J53" s="7">
        <v>3561</v>
      </c>
      <c r="K53" s="7">
        <v>2232</v>
      </c>
      <c r="L53" s="7">
        <v>3726</v>
      </c>
      <c r="M53" s="7">
        <v>1413</v>
      </c>
      <c r="O53" s="7">
        <v>2112</v>
      </c>
      <c r="P53" s="7">
        <v>2193</v>
      </c>
      <c r="Q53" s="7">
        <v>1788</v>
      </c>
      <c r="R53" s="7">
        <v>945</v>
      </c>
      <c r="S53" s="7">
        <v>2013</v>
      </c>
      <c r="T53" s="7">
        <v>1491</v>
      </c>
      <c r="U53" s="7">
        <v>1887</v>
      </c>
      <c r="V53" s="7">
        <v>2199</v>
      </c>
      <c r="W53" s="7">
        <v>1704</v>
      </c>
      <c r="X53" s="7">
        <v>2235</v>
      </c>
      <c r="Y53" s="7">
        <v>1530</v>
      </c>
      <c r="Z53" s="7">
        <v>2262</v>
      </c>
      <c r="AA53" s="7">
        <v>1422</v>
      </c>
      <c r="AB53" s="7">
        <v>1398</v>
      </c>
      <c r="AC53" s="3"/>
      <c r="AD53" s="7">
        <f t="shared" si="311"/>
        <v>441</v>
      </c>
      <c r="AE53" s="7">
        <f t="shared" si="337"/>
        <v>1194</v>
      </c>
      <c r="AF53" s="7">
        <f t="shared" si="338"/>
        <v>129</v>
      </c>
      <c r="AG53" s="7">
        <f t="shared" si="339"/>
        <v>798</v>
      </c>
      <c r="AH53" s="7">
        <f t="shared" si="340"/>
        <v>255</v>
      </c>
      <c r="AI53" s="7">
        <f t="shared" si="341"/>
        <v>6</v>
      </c>
      <c r="AJ53" s="7">
        <f t="shared" si="342"/>
        <v>579</v>
      </c>
      <c r="AK53" s="7">
        <f t="shared" si="343"/>
        <v>30</v>
      </c>
      <c r="AL53" s="7">
        <f t="shared" si="344"/>
        <v>744</v>
      </c>
      <c r="AM53" s="7">
        <f t="shared" si="345"/>
        <v>789</v>
      </c>
      <c r="AO53" s="7">
        <f t="shared" si="346"/>
        <v>324</v>
      </c>
      <c r="AP53" s="7">
        <f t="shared" si="347"/>
        <v>1248</v>
      </c>
      <c r="AQ53" s="7">
        <f t="shared" si="348"/>
        <v>99</v>
      </c>
      <c r="AR53" s="7">
        <f t="shared" si="349"/>
        <v>702</v>
      </c>
      <c r="AS53" s="7">
        <f t="shared" si="350"/>
        <v>225</v>
      </c>
      <c r="AT53" s="7">
        <f t="shared" si="302"/>
        <v>6</v>
      </c>
      <c r="AU53" s="7">
        <f t="shared" si="303"/>
        <v>408</v>
      </c>
      <c r="AV53" s="7">
        <f t="shared" si="304"/>
        <v>42</v>
      </c>
      <c r="AW53" s="7">
        <f t="shared" si="305"/>
        <v>582</v>
      </c>
      <c r="AX53" s="7">
        <f t="shared" si="306"/>
        <v>69</v>
      </c>
      <c r="AY53" s="7">
        <f t="shared" si="307"/>
        <v>690</v>
      </c>
      <c r="AZ53" s="7">
        <f t="shared" si="308"/>
        <v>795</v>
      </c>
      <c r="BA53" s="3"/>
      <c r="BB53" s="8">
        <f t="shared" ref="BB53:BB54" si="383">AD53*11.7/255</f>
        <v>20.234117647058824</v>
      </c>
      <c r="BC53" s="8">
        <f t="shared" ref="BC53:BC54" si="384">AE53*11.7/255</f>
        <v>54.783529411764704</v>
      </c>
      <c r="BD53" s="8">
        <f t="shared" ref="BD53:BD54" si="385">AF53*11.7/255</f>
        <v>5.9188235294117648</v>
      </c>
      <c r="BE53" s="8">
        <f t="shared" ref="BE53:BE54" si="386">AG53*11.7/255</f>
        <v>36.614117647058819</v>
      </c>
      <c r="BF53" s="8">
        <f t="shared" ref="BF53:BF54" si="387">AH53*11.7/255</f>
        <v>11.7</v>
      </c>
      <c r="BG53" s="8">
        <f t="shared" ref="BG53:BG54" si="388">AI53*11.7/255</f>
        <v>0.2752941176470588</v>
      </c>
      <c r="BH53" s="8">
        <f t="shared" ref="BH53:BH54" si="389">AJ53*11.7/255</f>
        <v>26.565882352941173</v>
      </c>
      <c r="BI53" s="8">
        <f t="shared" ref="BI53:BI54" si="390">AK53*11.7/255</f>
        <v>1.3764705882352941</v>
      </c>
      <c r="BJ53" s="8">
        <f t="shared" ref="BJ53:BJ54" si="391">AL53*11.7/255</f>
        <v>34.136470588235291</v>
      </c>
      <c r="BK53" s="8">
        <f t="shared" ref="BK53:BK54" si="392">AM53*11.7/255</f>
        <v>36.20117647058823</v>
      </c>
      <c r="BL53" s="8"/>
      <c r="BM53" s="8">
        <f t="shared" ref="BM53:BM54" si="393">AO53*11.7/255</f>
        <v>14.865882352941176</v>
      </c>
      <c r="BN53" s="8">
        <f t="shared" ref="BN53:BN54" si="394">AP53*11.7/255</f>
        <v>57.261176470588232</v>
      </c>
      <c r="BO53" s="8">
        <f t="shared" ref="BO53:BO54" si="395">AQ53*11.7/255</f>
        <v>4.5423529411764703</v>
      </c>
      <c r="BP53" s="8">
        <f t="shared" ref="BP53:BP54" si="396">AR53*11.7/255</f>
        <v>32.209411764705884</v>
      </c>
      <c r="BQ53" s="8">
        <f t="shared" ref="BQ53:BQ54" si="397">AS53*11.7/255</f>
        <v>10.323529411764707</v>
      </c>
      <c r="BR53" s="8">
        <f t="shared" ref="BR53:BR54" si="398">AT53*11.7/255</f>
        <v>0.2752941176470588</v>
      </c>
      <c r="BS53" s="8">
        <f t="shared" ref="BS53:BS54" si="399">AU53*11.7/255</f>
        <v>18.72</v>
      </c>
      <c r="BT53" s="8">
        <f t="shared" ref="BT53:BT54" si="400">AV53*11.7/255</f>
        <v>1.9270588235294117</v>
      </c>
      <c r="BU53" s="8">
        <f t="shared" ref="BU53:BU54" si="401">AW53*11.7/255</f>
        <v>26.703529411764706</v>
      </c>
      <c r="BV53" s="8">
        <f t="shared" ref="BV53:BV54" si="402">AX53*11.7/255</f>
        <v>3.1658823529411761</v>
      </c>
      <c r="BW53" s="8">
        <f t="shared" ref="BW53:BW54" si="403">AY53*11.7/255</f>
        <v>31.658823529411762</v>
      </c>
      <c r="BX53" s="8">
        <f t="shared" ref="BX53:BX54" si="404">AZ53*11.7/255</f>
        <v>36.476470588235294</v>
      </c>
      <c r="BY53" s="3"/>
      <c r="BZ53" s="8">
        <f t="shared" si="46"/>
        <v>58.400810026614401</v>
      </c>
      <c r="CA53" s="8">
        <f t="shared" si="47"/>
        <v>37.089433576761216</v>
      </c>
      <c r="CB53" s="8">
        <f t="shared" si="48"/>
        <v>11.703238306178809</v>
      </c>
      <c r="CC53" s="8">
        <f t="shared" si="49"/>
        <v>26.601518311378172</v>
      </c>
      <c r="CD53" s="8">
        <f t="shared" si="50"/>
        <v>49.757650688875209</v>
      </c>
      <c r="CE53" s="8"/>
      <c r="CF53" s="8">
        <f t="shared" si="51"/>
        <v>59.15941842959019</v>
      </c>
      <c r="CG53" s="8">
        <f t="shared" si="52"/>
        <v>32.528129003534588</v>
      </c>
      <c r="CH53" s="8">
        <f t="shared" si="53"/>
        <v>10.327199347682896</v>
      </c>
      <c r="CI53" s="8">
        <f t="shared" si="54"/>
        <v>18.818925466384698</v>
      </c>
      <c r="CJ53" s="8">
        <f t="shared" si="55"/>
        <v>26.890542837913241</v>
      </c>
      <c r="CK53" s="8">
        <f t="shared" si="56"/>
        <v>48.299213387392037</v>
      </c>
      <c r="CL53" s="5"/>
      <c r="CM53" s="8">
        <f t="shared" si="57"/>
        <v>23.131259575521888</v>
      </c>
      <c r="CN53" s="8">
        <f t="shared" si="58"/>
        <v>36.795816295956975</v>
      </c>
      <c r="CO53" s="8">
        <f t="shared" si="59"/>
        <v>14.906610874067418</v>
      </c>
      <c r="CP53" s="8">
        <f t="shared" si="60"/>
        <v>35.638096834998933</v>
      </c>
      <c r="CQ53" s="8">
        <f t="shared" si="61"/>
        <v>23.207310445880797</v>
      </c>
      <c r="CR53" s="8"/>
      <c r="CS53" s="8">
        <f t="shared" si="62"/>
        <v>27.09550099914123</v>
      </c>
      <c r="CT53" s="8">
        <f t="shared" si="63"/>
        <v>32.453195085850595</v>
      </c>
      <c r="CU53" s="8">
        <f t="shared" si="64"/>
        <v>8.5573970915634696</v>
      </c>
      <c r="CV53" s="8">
        <f t="shared" si="65"/>
        <v>8.0790733135388955</v>
      </c>
      <c r="CW53" s="8">
        <f t="shared" si="66"/>
        <v>33.677146974969574</v>
      </c>
      <c r="CX53" s="8">
        <f t="shared" si="67"/>
        <v>26.720907020015584</v>
      </c>
      <c r="CY53" s="8">
        <f t="shared" si="68"/>
        <v>33.436904398860655</v>
      </c>
      <c r="CZ53" s="8">
        <f t="shared" si="69"/>
        <v>36.892750068441046</v>
      </c>
    </row>
    <row r="54" spans="1:104" s="13" customFormat="1" ht="15.75" thickBot="1">
      <c r="A54" s="12" t="s">
        <v>78</v>
      </c>
      <c r="B54" s="13">
        <v>3198</v>
      </c>
      <c r="C54" s="13">
        <v>1890</v>
      </c>
      <c r="D54" s="13">
        <v>3597</v>
      </c>
      <c r="E54" s="13">
        <v>612</v>
      </c>
      <c r="F54" s="13">
        <v>3267</v>
      </c>
      <c r="G54" s="13">
        <v>885</v>
      </c>
      <c r="H54" s="13">
        <v>3501</v>
      </c>
      <c r="I54" s="13">
        <v>1617</v>
      </c>
      <c r="J54" s="13">
        <v>3801</v>
      </c>
      <c r="K54" s="13">
        <v>1647</v>
      </c>
      <c r="L54" s="13">
        <v>3885</v>
      </c>
      <c r="M54" s="13">
        <v>915</v>
      </c>
      <c r="O54" s="13">
        <v>2325</v>
      </c>
      <c r="P54" s="13">
        <v>1902</v>
      </c>
      <c r="Q54" s="13">
        <v>1998</v>
      </c>
      <c r="R54" s="13">
        <v>591</v>
      </c>
      <c r="S54" s="13">
        <v>2235</v>
      </c>
      <c r="T54" s="13">
        <v>996</v>
      </c>
      <c r="U54" s="13">
        <v>2040</v>
      </c>
      <c r="V54" s="13">
        <v>1650</v>
      </c>
      <c r="W54" s="13">
        <v>1845</v>
      </c>
      <c r="X54" s="13">
        <v>1635</v>
      </c>
      <c r="Y54" s="13">
        <v>1689</v>
      </c>
      <c r="Z54" s="13">
        <v>1719</v>
      </c>
      <c r="AA54" s="13">
        <v>1641</v>
      </c>
      <c r="AB54" s="13">
        <v>921</v>
      </c>
      <c r="AC54" s="14"/>
      <c r="AD54" s="13">
        <f t="shared" si="311"/>
        <v>399</v>
      </c>
      <c r="AE54" s="13">
        <f t="shared" si="337"/>
        <v>1278</v>
      </c>
      <c r="AF54" s="13">
        <f t="shared" si="338"/>
        <v>69</v>
      </c>
      <c r="AG54" s="13">
        <f t="shared" si="339"/>
        <v>1005</v>
      </c>
      <c r="AH54" s="13">
        <f t="shared" si="340"/>
        <v>303</v>
      </c>
      <c r="AI54" s="13">
        <f t="shared" si="341"/>
        <v>273</v>
      </c>
      <c r="AJ54" s="13">
        <f t="shared" si="342"/>
        <v>603</v>
      </c>
      <c r="AK54" s="13">
        <f t="shared" si="343"/>
        <v>243</v>
      </c>
      <c r="AL54" s="13">
        <f t="shared" si="344"/>
        <v>687</v>
      </c>
      <c r="AM54" s="13">
        <f t="shared" si="345"/>
        <v>975</v>
      </c>
      <c r="AO54" s="13">
        <f t="shared" si="346"/>
        <v>327</v>
      </c>
      <c r="AP54" s="13">
        <f t="shared" si="347"/>
        <v>1311</v>
      </c>
      <c r="AQ54" s="13">
        <f t="shared" si="348"/>
        <v>90</v>
      </c>
      <c r="AR54" s="13">
        <f t="shared" si="349"/>
        <v>906</v>
      </c>
      <c r="AS54" s="13">
        <f t="shared" si="350"/>
        <v>285</v>
      </c>
      <c r="AT54" s="13">
        <f t="shared" si="302"/>
        <v>252</v>
      </c>
      <c r="AU54" s="13">
        <f t="shared" si="303"/>
        <v>480</v>
      </c>
      <c r="AV54" s="13">
        <f t="shared" si="304"/>
        <v>267</v>
      </c>
      <c r="AW54" s="13">
        <f t="shared" si="305"/>
        <v>636</v>
      </c>
      <c r="AX54" s="13">
        <f t="shared" si="306"/>
        <v>183</v>
      </c>
      <c r="AY54" s="13">
        <f t="shared" si="307"/>
        <v>684</v>
      </c>
      <c r="AZ54" s="13">
        <f t="shared" si="308"/>
        <v>981</v>
      </c>
      <c r="BA54" s="14"/>
      <c r="BB54" s="15">
        <f t="shared" si="383"/>
        <v>18.30705882352941</v>
      </c>
      <c r="BC54" s="15">
        <f t="shared" si="384"/>
        <v>58.637647058823525</v>
      </c>
      <c r="BD54" s="15">
        <f t="shared" si="385"/>
        <v>3.1658823529411761</v>
      </c>
      <c r="BE54" s="15">
        <f t="shared" si="386"/>
        <v>46.111764705882351</v>
      </c>
      <c r="BF54" s="15">
        <f t="shared" si="387"/>
        <v>13.902352941176471</v>
      </c>
      <c r="BG54" s="15">
        <f t="shared" si="388"/>
        <v>12.525882352941176</v>
      </c>
      <c r="BH54" s="15">
        <f t="shared" si="389"/>
        <v>27.667058823529409</v>
      </c>
      <c r="BI54" s="15">
        <f t="shared" si="390"/>
        <v>11.149411764705881</v>
      </c>
      <c r="BJ54" s="15">
        <f t="shared" si="391"/>
        <v>31.521176470588234</v>
      </c>
      <c r="BK54" s="15">
        <f t="shared" si="392"/>
        <v>44.735294117647058</v>
      </c>
      <c r="BL54" s="15"/>
      <c r="BM54" s="15">
        <f t="shared" si="393"/>
        <v>15.003529411764704</v>
      </c>
      <c r="BN54" s="15">
        <f t="shared" si="394"/>
        <v>60.15176470588235</v>
      </c>
      <c r="BO54" s="15">
        <f t="shared" si="395"/>
        <v>4.1294117647058828</v>
      </c>
      <c r="BP54" s="15">
        <f t="shared" si="396"/>
        <v>41.569411764705876</v>
      </c>
      <c r="BQ54" s="15">
        <f t="shared" si="397"/>
        <v>13.076470588235294</v>
      </c>
      <c r="BR54" s="15">
        <f t="shared" si="398"/>
        <v>11.562352941176469</v>
      </c>
      <c r="BS54" s="15">
        <f t="shared" si="399"/>
        <v>22.023529411764706</v>
      </c>
      <c r="BT54" s="15">
        <f t="shared" si="400"/>
        <v>12.250588235294115</v>
      </c>
      <c r="BU54" s="15">
        <f t="shared" si="401"/>
        <v>29.181176470588234</v>
      </c>
      <c r="BV54" s="15">
        <f t="shared" si="402"/>
        <v>8.3964705882352941</v>
      </c>
      <c r="BW54" s="15">
        <f t="shared" si="403"/>
        <v>31.383529411764702</v>
      </c>
      <c r="BX54" s="15">
        <f t="shared" si="404"/>
        <v>45.010588235294115</v>
      </c>
      <c r="BY54" s="14"/>
      <c r="BZ54" s="15">
        <f t="shared" si="46"/>
        <v>61.42900011690994</v>
      </c>
      <c r="CA54" s="15">
        <f t="shared" si="47"/>
        <v>46.220316478398559</v>
      </c>
      <c r="CB54" s="15">
        <f t="shared" si="48"/>
        <v>18.712913883753146</v>
      </c>
      <c r="CC54" s="15">
        <f t="shared" si="49"/>
        <v>29.829105361099895</v>
      </c>
      <c r="CD54" s="15">
        <f t="shared" si="50"/>
        <v>54.725050076563228</v>
      </c>
      <c r="CE54" s="15"/>
      <c r="CF54" s="15">
        <f t="shared" si="51"/>
        <v>61.994682772327515</v>
      </c>
      <c r="CG54" s="15">
        <f t="shared" si="52"/>
        <v>41.774011490233477</v>
      </c>
      <c r="CH54" s="15">
        <f t="shared" si="53"/>
        <v>17.455145046126511</v>
      </c>
      <c r="CI54" s="15">
        <f t="shared" si="54"/>
        <v>25.201443606698241</v>
      </c>
      <c r="CJ54" s="15">
        <f t="shared" si="55"/>
        <v>30.365140845165083</v>
      </c>
      <c r="CK54" s="15">
        <f t="shared" si="56"/>
        <v>54.871476849327621</v>
      </c>
      <c r="CL54" s="16"/>
      <c r="CM54" s="15">
        <f t="shared" si="57"/>
        <v>19.650774886330002</v>
      </c>
      <c r="CN54" s="15">
        <f t="shared" si="58"/>
        <v>35.260222547761195</v>
      </c>
      <c r="CO54" s="15">
        <f t="shared" si="59"/>
        <v>13.833358207895811</v>
      </c>
      <c r="CP54" s="15">
        <f t="shared" si="60"/>
        <v>33.806296991285159</v>
      </c>
      <c r="CQ54" s="15">
        <f t="shared" si="61"/>
        <v>19.180415076096487</v>
      </c>
      <c r="CR54" s="15"/>
      <c r="CS54" s="15">
        <f t="shared" si="62"/>
        <v>21.530217728405024</v>
      </c>
      <c r="CT54" s="15">
        <f t="shared" si="63"/>
        <v>31.312512528228226</v>
      </c>
      <c r="CU54" s="15">
        <f t="shared" si="64"/>
        <v>8.9734903695142343</v>
      </c>
      <c r="CV54" s="15">
        <f t="shared" si="65"/>
        <v>8.1293378731638004</v>
      </c>
      <c r="CW54" s="15">
        <f t="shared" si="66"/>
        <v>36.680294022133637</v>
      </c>
      <c r="CX54" s="15">
        <f t="shared" si="67"/>
        <v>22.306044582433135</v>
      </c>
      <c r="CY54" s="15">
        <f t="shared" si="68"/>
        <v>34.348112895988486</v>
      </c>
      <c r="CZ54" s="15">
        <f t="shared" si="69"/>
        <v>34.070914281832827</v>
      </c>
    </row>
    <row r="55" spans="1:104" s="7" customFormat="1">
      <c r="A55" s="6" t="s">
        <v>79</v>
      </c>
      <c r="B55" s="7">
        <v>2919</v>
      </c>
      <c r="C55" s="7">
        <v>2202</v>
      </c>
      <c r="D55" s="7">
        <v>3297</v>
      </c>
      <c r="E55" s="7">
        <v>969</v>
      </c>
      <c r="F55" s="7">
        <v>3045</v>
      </c>
      <c r="G55" s="7">
        <v>1545</v>
      </c>
      <c r="H55" s="7">
        <v>3186</v>
      </c>
      <c r="I55" s="7">
        <v>1992</v>
      </c>
      <c r="J55" s="7">
        <v>3453</v>
      </c>
      <c r="K55" s="7">
        <v>1983</v>
      </c>
      <c r="L55" s="7">
        <v>3642</v>
      </c>
      <c r="M55" s="7">
        <v>1485</v>
      </c>
      <c r="O55" s="7">
        <v>2082</v>
      </c>
      <c r="P55" s="7">
        <v>2175</v>
      </c>
      <c r="Q55" s="7">
        <v>1728</v>
      </c>
      <c r="R55" s="7">
        <v>900</v>
      </c>
      <c r="S55" s="7">
        <v>1956</v>
      </c>
      <c r="T55" s="7">
        <v>1503</v>
      </c>
      <c r="U55" s="7">
        <v>1911</v>
      </c>
      <c r="V55" s="7">
        <v>1983</v>
      </c>
      <c r="W55" s="7">
        <v>1716</v>
      </c>
      <c r="X55" s="7">
        <v>1926</v>
      </c>
      <c r="Y55" s="7">
        <v>1509</v>
      </c>
      <c r="Z55" s="7">
        <v>1962</v>
      </c>
      <c r="AA55" s="7">
        <v>1323</v>
      </c>
      <c r="AB55" s="7">
        <v>1443</v>
      </c>
      <c r="AC55" s="3"/>
      <c r="AD55" s="7">
        <f t="shared" si="311"/>
        <v>378</v>
      </c>
      <c r="AE55" s="7">
        <f t="shared" si="337"/>
        <v>1233</v>
      </c>
      <c r="AF55" s="7">
        <f t="shared" si="338"/>
        <v>126</v>
      </c>
      <c r="AG55" s="7">
        <f t="shared" si="339"/>
        <v>657</v>
      </c>
      <c r="AH55" s="7">
        <f t="shared" si="340"/>
        <v>267</v>
      </c>
      <c r="AI55" s="7">
        <f t="shared" si="341"/>
        <v>210</v>
      </c>
      <c r="AJ55" s="7">
        <f t="shared" si="342"/>
        <v>534</v>
      </c>
      <c r="AK55" s="7">
        <f t="shared" si="343"/>
        <v>219</v>
      </c>
      <c r="AL55" s="7">
        <f t="shared" si="344"/>
        <v>723</v>
      </c>
      <c r="AM55" s="7">
        <f t="shared" si="345"/>
        <v>717</v>
      </c>
      <c r="AO55" s="7">
        <f t="shared" si="346"/>
        <v>354</v>
      </c>
      <c r="AP55" s="7">
        <f t="shared" si="347"/>
        <v>1275</v>
      </c>
      <c r="AQ55" s="7">
        <f t="shared" si="348"/>
        <v>126</v>
      </c>
      <c r="AR55" s="7">
        <f t="shared" si="349"/>
        <v>672</v>
      </c>
      <c r="AS55" s="7">
        <f t="shared" si="350"/>
        <v>171</v>
      </c>
      <c r="AT55" s="7">
        <f t="shared" si="302"/>
        <v>192</v>
      </c>
      <c r="AU55" s="7">
        <f t="shared" si="303"/>
        <v>366</v>
      </c>
      <c r="AV55" s="7">
        <f t="shared" si="304"/>
        <v>249</v>
      </c>
      <c r="AW55" s="7">
        <f t="shared" si="305"/>
        <v>573</v>
      </c>
      <c r="AX55" s="7">
        <f t="shared" si="306"/>
        <v>213</v>
      </c>
      <c r="AY55" s="7">
        <f t="shared" si="307"/>
        <v>759</v>
      </c>
      <c r="AZ55" s="7">
        <f t="shared" si="308"/>
        <v>732</v>
      </c>
      <c r="BA55" s="3"/>
      <c r="BB55" s="8">
        <f>AD55*11.7/285</f>
        <v>15.517894736842104</v>
      </c>
      <c r="BC55" s="8">
        <f t="shared" ref="BC55:BX55" si="405">AE55*11.7/285</f>
        <v>50.617894736842103</v>
      </c>
      <c r="BD55" s="8">
        <f t="shared" si="405"/>
        <v>5.1726315789473674</v>
      </c>
      <c r="BE55" s="8">
        <f t="shared" si="405"/>
        <v>26.971578947368421</v>
      </c>
      <c r="BF55" s="8">
        <f t="shared" si="405"/>
        <v>10.961052631578946</v>
      </c>
      <c r="BG55" s="8">
        <f t="shared" si="405"/>
        <v>8.621052631578948</v>
      </c>
      <c r="BH55" s="8">
        <f t="shared" si="405"/>
        <v>21.922105263157892</v>
      </c>
      <c r="BI55" s="8">
        <f t="shared" si="405"/>
        <v>8.9905263157894719</v>
      </c>
      <c r="BJ55" s="8">
        <f t="shared" si="405"/>
        <v>29.68105263157895</v>
      </c>
      <c r="BK55" s="8">
        <f t="shared" si="405"/>
        <v>29.434736842105263</v>
      </c>
      <c r="BL55" s="8">
        <f t="shared" si="405"/>
        <v>0</v>
      </c>
      <c r="BM55" s="8">
        <f t="shared" si="405"/>
        <v>14.532631578947369</v>
      </c>
      <c r="BN55" s="8">
        <f t="shared" si="405"/>
        <v>52.342105263157897</v>
      </c>
      <c r="BO55" s="8">
        <f t="shared" si="405"/>
        <v>5.1726315789473674</v>
      </c>
      <c r="BP55" s="8">
        <f t="shared" si="405"/>
        <v>27.587368421052631</v>
      </c>
      <c r="BQ55" s="8">
        <f t="shared" si="405"/>
        <v>7.02</v>
      </c>
      <c r="BR55" s="8">
        <f t="shared" si="405"/>
        <v>7.8821052631578938</v>
      </c>
      <c r="BS55" s="8">
        <f t="shared" si="405"/>
        <v>15.025263157894736</v>
      </c>
      <c r="BT55" s="8">
        <f t="shared" si="405"/>
        <v>10.222105263157895</v>
      </c>
      <c r="BU55" s="8">
        <f t="shared" si="405"/>
        <v>23.52315789473684</v>
      </c>
      <c r="BV55" s="8">
        <f t="shared" si="405"/>
        <v>8.7442105263157899</v>
      </c>
      <c r="BW55" s="8">
        <f t="shared" si="405"/>
        <v>31.15894736842105</v>
      </c>
      <c r="BX55" s="8">
        <f t="shared" si="405"/>
        <v>30.050526315789472</v>
      </c>
      <c r="BY55" s="3"/>
      <c r="BZ55" s="8">
        <f t="shared" si="46"/>
        <v>52.943142376078697</v>
      </c>
      <c r="CA55" s="8">
        <f t="shared" si="47"/>
        <v>27.463105948993661</v>
      </c>
      <c r="CB55" s="8">
        <f t="shared" si="48"/>
        <v>13.945150528721374</v>
      </c>
      <c r="CC55" s="8">
        <f t="shared" si="49"/>
        <v>23.694055427551397</v>
      </c>
      <c r="CD55" s="8">
        <f t="shared" si="50"/>
        <v>41.80153846789073</v>
      </c>
      <c r="CE55" s="8"/>
      <c r="CF55" s="8">
        <f t="shared" si="51"/>
        <v>54.322125915587286</v>
      </c>
      <c r="CG55" s="8">
        <f t="shared" si="52"/>
        <v>28.068113827801387</v>
      </c>
      <c r="CH55" s="8">
        <f t="shared" si="53"/>
        <v>10.554998028398744</v>
      </c>
      <c r="CI55" s="8">
        <f t="shared" si="54"/>
        <v>18.172780991776389</v>
      </c>
      <c r="CJ55" s="8">
        <f t="shared" si="55"/>
        <v>25.095819872426006</v>
      </c>
      <c r="CK55" s="8">
        <f t="shared" si="56"/>
        <v>43.288729860830856</v>
      </c>
      <c r="CL55" s="5"/>
      <c r="CM55" s="8">
        <f t="shared" si="57"/>
        <v>25.810321970514174</v>
      </c>
      <c r="CN55" s="8">
        <f t="shared" si="58"/>
        <v>19.241819933390669</v>
      </c>
      <c r="CO55" s="8">
        <f t="shared" si="59"/>
        <v>10.967277948313694</v>
      </c>
      <c r="CP55" s="8">
        <f t="shared" si="60"/>
        <v>21.867030166674429</v>
      </c>
      <c r="CQ55" s="8">
        <f t="shared" si="61"/>
        <v>25.481782118694099</v>
      </c>
      <c r="CR55" s="8"/>
      <c r="CS55" s="8">
        <f t="shared" si="62"/>
        <v>26.465195939608755</v>
      </c>
      <c r="CT55" s="8">
        <f t="shared" si="63"/>
        <v>19.79166911114336</v>
      </c>
      <c r="CU55" s="8">
        <f t="shared" si="64"/>
        <v>8.3402540864860235</v>
      </c>
      <c r="CV55" s="8">
        <f t="shared" si="65"/>
        <v>8.6254500063262984</v>
      </c>
      <c r="CW55" s="8">
        <f t="shared" si="66"/>
        <v>22.633258126200083</v>
      </c>
      <c r="CX55" s="8">
        <f t="shared" si="67"/>
        <v>27.809150808646798</v>
      </c>
      <c r="CY55" s="8">
        <f t="shared" si="68"/>
        <v>19.965638321210953</v>
      </c>
      <c r="CZ55" s="8">
        <f t="shared" si="69"/>
        <v>25.562903740487485</v>
      </c>
    </row>
    <row r="56" spans="1:104" s="7" customFormat="1">
      <c r="A56" s="6" t="s">
        <v>80</v>
      </c>
      <c r="B56" s="7">
        <v>2754</v>
      </c>
      <c r="C56" s="7">
        <v>2511</v>
      </c>
      <c r="D56" s="7">
        <v>3165</v>
      </c>
      <c r="E56" s="7">
        <v>1158</v>
      </c>
      <c r="F56" s="7">
        <v>2898</v>
      </c>
      <c r="G56" s="7">
        <v>1806</v>
      </c>
      <c r="H56" s="7">
        <v>3024</v>
      </c>
      <c r="I56" s="7">
        <v>2547</v>
      </c>
      <c r="J56" s="7">
        <v>3294</v>
      </c>
      <c r="K56" s="7">
        <v>2550</v>
      </c>
      <c r="L56" s="7">
        <v>3552</v>
      </c>
      <c r="M56" s="7">
        <v>1737</v>
      </c>
      <c r="O56" s="7">
        <v>1884</v>
      </c>
      <c r="P56" s="7">
        <v>2517</v>
      </c>
      <c r="Q56" s="7">
        <v>1449</v>
      </c>
      <c r="R56" s="7">
        <v>1089</v>
      </c>
      <c r="S56" s="7">
        <v>1731</v>
      </c>
      <c r="T56" s="7">
        <v>1788</v>
      </c>
      <c r="U56" s="7">
        <v>1695</v>
      </c>
      <c r="V56" s="7">
        <v>2523</v>
      </c>
      <c r="W56" s="7">
        <v>1497</v>
      </c>
      <c r="X56" s="7">
        <v>2547</v>
      </c>
      <c r="Y56" s="7">
        <v>1281</v>
      </c>
      <c r="Z56" s="7">
        <v>2556</v>
      </c>
      <c r="AA56" s="7">
        <v>1044</v>
      </c>
      <c r="AB56" s="7">
        <v>1731</v>
      </c>
      <c r="AC56" s="3"/>
      <c r="AD56" s="7">
        <f t="shared" si="311"/>
        <v>411</v>
      </c>
      <c r="AE56" s="7">
        <f t="shared" si="337"/>
        <v>1353</v>
      </c>
      <c r="AF56" s="7">
        <f t="shared" si="338"/>
        <v>144</v>
      </c>
      <c r="AG56" s="7">
        <f t="shared" si="339"/>
        <v>705</v>
      </c>
      <c r="AH56" s="7">
        <f t="shared" si="340"/>
        <v>270</v>
      </c>
      <c r="AI56" s="7">
        <f t="shared" si="341"/>
        <v>36</v>
      </c>
      <c r="AJ56" s="7">
        <f t="shared" si="342"/>
        <v>540</v>
      </c>
      <c r="AK56" s="7">
        <f t="shared" si="343"/>
        <v>39</v>
      </c>
      <c r="AL56" s="7">
        <f t="shared" si="344"/>
        <v>798</v>
      </c>
      <c r="AM56" s="7">
        <f t="shared" si="345"/>
        <v>774</v>
      </c>
      <c r="AO56" s="7">
        <f t="shared" si="346"/>
        <v>435</v>
      </c>
      <c r="AP56" s="7">
        <f t="shared" si="347"/>
        <v>1428</v>
      </c>
      <c r="AQ56" s="7">
        <f t="shared" si="348"/>
        <v>153</v>
      </c>
      <c r="AR56" s="7">
        <f t="shared" si="349"/>
        <v>729</v>
      </c>
      <c r="AS56" s="7">
        <f t="shared" si="350"/>
        <v>189</v>
      </c>
      <c r="AT56" s="7">
        <f t="shared" si="302"/>
        <v>6</v>
      </c>
      <c r="AU56" s="7">
        <f t="shared" si="303"/>
        <v>387</v>
      </c>
      <c r="AV56" s="7">
        <f t="shared" si="304"/>
        <v>30</v>
      </c>
      <c r="AW56" s="7">
        <f t="shared" si="305"/>
        <v>603</v>
      </c>
      <c r="AX56" s="7">
        <f t="shared" si="306"/>
        <v>39</v>
      </c>
      <c r="AY56" s="7">
        <f t="shared" si="307"/>
        <v>840</v>
      </c>
      <c r="AZ56" s="7">
        <f t="shared" si="308"/>
        <v>786</v>
      </c>
      <c r="BA56" s="3"/>
      <c r="BB56" s="8">
        <f>AD56*11.7/300.4</f>
        <v>16.007656458055926</v>
      </c>
      <c r="BC56" s="8">
        <f t="shared" ref="BC56:BX56" si="406">AE56*11.7/300.4</f>
        <v>52.696737683089211</v>
      </c>
      <c r="BD56" s="8">
        <f t="shared" si="406"/>
        <v>5.6085219707057261</v>
      </c>
      <c r="BE56" s="8">
        <f t="shared" si="406"/>
        <v>27.458388814913452</v>
      </c>
      <c r="BF56" s="8">
        <f t="shared" si="406"/>
        <v>10.515978695073237</v>
      </c>
      <c r="BG56" s="8">
        <f t="shared" si="406"/>
        <v>1.4021304926764315</v>
      </c>
      <c r="BH56" s="8">
        <f t="shared" si="406"/>
        <v>21.031957390146474</v>
      </c>
      <c r="BI56" s="8">
        <f t="shared" si="406"/>
        <v>1.5189747003994674</v>
      </c>
      <c r="BJ56" s="8">
        <f t="shared" si="406"/>
        <v>31.080559254327561</v>
      </c>
      <c r="BK56" s="8">
        <f t="shared" si="406"/>
        <v>30.145805592543276</v>
      </c>
      <c r="BL56" s="8">
        <f t="shared" si="406"/>
        <v>0</v>
      </c>
      <c r="BM56" s="8">
        <f t="shared" si="406"/>
        <v>16.942410119840215</v>
      </c>
      <c r="BN56" s="8">
        <f t="shared" si="406"/>
        <v>55.617842876165113</v>
      </c>
      <c r="BO56" s="8">
        <f t="shared" si="406"/>
        <v>5.9590545938748338</v>
      </c>
      <c r="BP56" s="8">
        <f t="shared" si="406"/>
        <v>28.393142476697736</v>
      </c>
      <c r="BQ56" s="8">
        <f t="shared" si="406"/>
        <v>7.3611850865512647</v>
      </c>
      <c r="BR56" s="8">
        <f t="shared" si="406"/>
        <v>0.23368841544607188</v>
      </c>
      <c r="BS56" s="8">
        <f t="shared" si="406"/>
        <v>15.072902796271638</v>
      </c>
      <c r="BT56" s="8">
        <f t="shared" si="406"/>
        <v>1.1684420772303596</v>
      </c>
      <c r="BU56" s="8">
        <f t="shared" si="406"/>
        <v>23.485685752330227</v>
      </c>
      <c r="BV56" s="8">
        <f t="shared" si="406"/>
        <v>1.5189747003994674</v>
      </c>
      <c r="BW56" s="8">
        <f t="shared" si="406"/>
        <v>32.71637816245007</v>
      </c>
      <c r="BX56" s="8">
        <f t="shared" si="406"/>
        <v>30.613182423435418</v>
      </c>
      <c r="BY56" s="3"/>
      <c r="BZ56" s="8">
        <f t="shared" si="46"/>
        <v>55.074415364300087</v>
      </c>
      <c r="CA56" s="8">
        <f t="shared" si="47"/>
        <v>28.025321318530015</v>
      </c>
      <c r="CB56" s="8">
        <f t="shared" si="48"/>
        <v>10.609042267505925</v>
      </c>
      <c r="CC56" s="8">
        <f t="shared" si="49"/>
        <v>21.086737912759066</v>
      </c>
      <c r="CD56" s="8">
        <f t="shared" si="50"/>
        <v>43.298623054147811</v>
      </c>
      <c r="CE56" s="8"/>
      <c r="CF56" s="8">
        <f t="shared" si="51"/>
        <v>58.141118899335389</v>
      </c>
      <c r="CG56" s="8">
        <f t="shared" si="52"/>
        <v>29.011736786253216</v>
      </c>
      <c r="CH56" s="8">
        <f t="shared" si="53"/>
        <v>7.3648934923716611</v>
      </c>
      <c r="CI56" s="8">
        <f t="shared" si="54"/>
        <v>15.118123415083492</v>
      </c>
      <c r="CJ56" s="8">
        <f t="shared" si="55"/>
        <v>23.53475556273446</v>
      </c>
      <c r="CK56" s="8">
        <f t="shared" si="56"/>
        <v>44.805449871181686</v>
      </c>
      <c r="CL56" s="5"/>
      <c r="CM56" s="8">
        <f t="shared" si="57"/>
        <v>27.296817610808496</v>
      </c>
      <c r="CN56" s="8">
        <f t="shared" si="58"/>
        <v>26.51436835485028</v>
      </c>
      <c r="CO56" s="8">
        <f t="shared" si="59"/>
        <v>10.516627809526808</v>
      </c>
      <c r="CP56" s="8">
        <f t="shared" si="60"/>
        <v>30.339245975340631</v>
      </c>
      <c r="CQ56" s="8">
        <f t="shared" si="61"/>
        <v>27.124471181172687</v>
      </c>
      <c r="CR56" s="8"/>
      <c r="CS56" s="8">
        <f t="shared" si="62"/>
        <v>29.356743866623106</v>
      </c>
      <c r="CT56" s="8">
        <f t="shared" si="63"/>
        <v>28.194340264426053</v>
      </c>
      <c r="CU56" s="8">
        <f t="shared" si="64"/>
        <v>7.768162874363151</v>
      </c>
      <c r="CV56" s="8">
        <f t="shared" si="65"/>
        <v>8.420082552187699</v>
      </c>
      <c r="CW56" s="8">
        <f t="shared" si="66"/>
        <v>30.523410776015986</v>
      </c>
      <c r="CX56" s="8">
        <f t="shared" si="67"/>
        <v>29.5643554329463</v>
      </c>
      <c r="CY56" s="8">
        <f t="shared" si="68"/>
        <v>28.709694197206119</v>
      </c>
      <c r="CZ56" s="8">
        <f t="shared" si="69"/>
        <v>34.326155582185159</v>
      </c>
    </row>
    <row r="57" spans="1:104" s="13" customFormat="1" ht="15.75" thickBot="1">
      <c r="A57" s="12" t="s">
        <v>81</v>
      </c>
      <c r="B57" s="13">
        <v>2778</v>
      </c>
      <c r="C57" s="13">
        <v>2355</v>
      </c>
      <c r="D57" s="13">
        <v>3252</v>
      </c>
      <c r="E57" s="13">
        <v>960</v>
      </c>
      <c r="F57" s="13">
        <v>2928</v>
      </c>
      <c r="G57" s="13">
        <v>1410</v>
      </c>
      <c r="H57" s="13">
        <v>3048</v>
      </c>
      <c r="I57" s="13">
        <v>2142</v>
      </c>
      <c r="J57" s="13">
        <v>3312</v>
      </c>
      <c r="K57" s="13">
        <v>2118</v>
      </c>
      <c r="L57" s="13">
        <v>3570</v>
      </c>
      <c r="M57" s="13">
        <v>1458</v>
      </c>
      <c r="O57" s="13">
        <v>1902</v>
      </c>
      <c r="P57" s="13">
        <v>2337</v>
      </c>
      <c r="Q57" s="13">
        <v>1476</v>
      </c>
      <c r="R57" s="13">
        <v>912</v>
      </c>
      <c r="S57" s="13">
        <v>1725</v>
      </c>
      <c r="T57" s="13">
        <v>1416</v>
      </c>
      <c r="U57" s="13">
        <v>1731</v>
      </c>
      <c r="V57" s="13">
        <v>2124</v>
      </c>
      <c r="W57" s="13">
        <v>1542</v>
      </c>
      <c r="X57" s="13">
        <v>2052</v>
      </c>
      <c r="Y57" s="13">
        <v>1323</v>
      </c>
      <c r="Z57" s="13">
        <v>2094</v>
      </c>
      <c r="AA57" s="13">
        <v>1098</v>
      </c>
      <c r="AB57" s="13">
        <v>1428</v>
      </c>
      <c r="AC57" s="14"/>
      <c r="AD57" s="13">
        <f t="shared" si="311"/>
        <v>474</v>
      </c>
      <c r="AE57" s="13">
        <f t="shared" si="337"/>
        <v>1395</v>
      </c>
      <c r="AF57" s="13">
        <f t="shared" si="338"/>
        <v>150</v>
      </c>
      <c r="AG57" s="13">
        <f t="shared" si="339"/>
        <v>945</v>
      </c>
      <c r="AH57" s="13">
        <f t="shared" si="340"/>
        <v>270</v>
      </c>
      <c r="AI57" s="13">
        <f t="shared" si="341"/>
        <v>213</v>
      </c>
      <c r="AJ57" s="13">
        <f t="shared" si="342"/>
        <v>534</v>
      </c>
      <c r="AK57" s="13">
        <f t="shared" si="343"/>
        <v>237</v>
      </c>
      <c r="AL57" s="13">
        <f t="shared" si="344"/>
        <v>792</v>
      </c>
      <c r="AM57" s="13">
        <f t="shared" si="345"/>
        <v>897</v>
      </c>
      <c r="AO57" s="13">
        <f t="shared" si="346"/>
        <v>426</v>
      </c>
      <c r="AP57" s="13">
        <f t="shared" si="347"/>
        <v>1425</v>
      </c>
      <c r="AQ57" s="13">
        <f t="shared" si="348"/>
        <v>177</v>
      </c>
      <c r="AR57" s="13">
        <f t="shared" si="349"/>
        <v>921</v>
      </c>
      <c r="AS57" s="13">
        <f t="shared" si="350"/>
        <v>171</v>
      </c>
      <c r="AT57" s="13">
        <f t="shared" si="302"/>
        <v>213</v>
      </c>
      <c r="AU57" s="13">
        <f t="shared" si="303"/>
        <v>360</v>
      </c>
      <c r="AV57" s="13">
        <f t="shared" si="304"/>
        <v>285</v>
      </c>
      <c r="AW57" s="13">
        <f t="shared" si="305"/>
        <v>579</v>
      </c>
      <c r="AX57" s="13">
        <f t="shared" si="306"/>
        <v>243</v>
      </c>
      <c r="AY57" s="13">
        <f t="shared" si="307"/>
        <v>804</v>
      </c>
      <c r="AZ57" s="13">
        <f t="shared" si="308"/>
        <v>909</v>
      </c>
      <c r="BA57" s="14"/>
      <c r="BB57" s="15">
        <f>AD57*11.7/300</f>
        <v>18.485999999999997</v>
      </c>
      <c r="BC57" s="15">
        <f t="shared" ref="BC57:BX57" si="407">AE57*11.7/300</f>
        <v>54.404999999999994</v>
      </c>
      <c r="BD57" s="15">
        <f t="shared" si="407"/>
        <v>5.85</v>
      </c>
      <c r="BE57" s="15">
        <f t="shared" si="407"/>
        <v>36.854999999999997</v>
      </c>
      <c r="BF57" s="15">
        <f t="shared" si="407"/>
        <v>10.53</v>
      </c>
      <c r="BG57" s="15">
        <f t="shared" si="407"/>
        <v>8.3070000000000004</v>
      </c>
      <c r="BH57" s="15">
        <f t="shared" si="407"/>
        <v>20.825999999999997</v>
      </c>
      <c r="BI57" s="15">
        <f t="shared" si="407"/>
        <v>9.2429999999999986</v>
      </c>
      <c r="BJ57" s="15">
        <f t="shared" si="407"/>
        <v>30.887999999999998</v>
      </c>
      <c r="BK57" s="15">
        <f t="shared" si="407"/>
        <v>34.982999999999997</v>
      </c>
      <c r="BL57" s="15">
        <f t="shared" si="407"/>
        <v>0</v>
      </c>
      <c r="BM57" s="15">
        <f t="shared" si="407"/>
        <v>16.614000000000001</v>
      </c>
      <c r="BN57" s="15">
        <f t="shared" si="407"/>
        <v>55.575000000000003</v>
      </c>
      <c r="BO57" s="15">
        <f t="shared" si="407"/>
        <v>6.9030000000000005</v>
      </c>
      <c r="BP57" s="15">
        <f t="shared" si="407"/>
        <v>35.918999999999997</v>
      </c>
      <c r="BQ57" s="15">
        <f t="shared" si="407"/>
        <v>6.6689999999999996</v>
      </c>
      <c r="BR57" s="15">
        <f t="shared" si="407"/>
        <v>8.3070000000000004</v>
      </c>
      <c r="BS57" s="15">
        <f t="shared" si="407"/>
        <v>14.04</v>
      </c>
      <c r="BT57" s="15">
        <f t="shared" si="407"/>
        <v>11.115</v>
      </c>
      <c r="BU57" s="15">
        <f t="shared" si="407"/>
        <v>22.580999999999996</v>
      </c>
      <c r="BV57" s="15">
        <f t="shared" si="407"/>
        <v>9.4770000000000003</v>
      </c>
      <c r="BW57" s="15">
        <f t="shared" si="407"/>
        <v>31.355999999999998</v>
      </c>
      <c r="BX57" s="15">
        <f t="shared" si="407"/>
        <v>35.451000000000001</v>
      </c>
      <c r="BY57" s="14"/>
      <c r="BZ57" s="15">
        <f t="shared" si="46"/>
        <v>57.459866176314748</v>
      </c>
      <c r="CA57" s="15">
        <f t="shared" si="47"/>
        <v>37.316397535131919</v>
      </c>
      <c r="CB57" s="15">
        <f t="shared" si="48"/>
        <v>13.412201497144308</v>
      </c>
      <c r="CC57" s="15">
        <f t="shared" si="49"/>
        <v>22.784980250156018</v>
      </c>
      <c r="CD57" s="15">
        <f t="shared" si="50"/>
        <v>46.667749388630256</v>
      </c>
      <c r="CE57" s="15"/>
      <c r="CF57" s="15">
        <f t="shared" si="51"/>
        <v>58.005220635732442</v>
      </c>
      <c r="CG57" s="15">
        <f t="shared" si="52"/>
        <v>36.576303394410978</v>
      </c>
      <c r="CH57" s="15">
        <f t="shared" si="53"/>
        <v>10.652784143124276</v>
      </c>
      <c r="CI57" s="15">
        <f t="shared" si="54"/>
        <v>17.907116602066342</v>
      </c>
      <c r="CJ57" s="15">
        <f t="shared" si="55"/>
        <v>24.489081036249601</v>
      </c>
      <c r="CK57" s="15">
        <f t="shared" si="56"/>
        <v>47.328343907219065</v>
      </c>
      <c r="CL57" s="16"/>
      <c r="CM57" s="15">
        <f t="shared" si="57"/>
        <v>21.6257022082521</v>
      </c>
      <c r="CN57" s="15">
        <f t="shared" si="58"/>
        <v>28.929063310103903</v>
      </c>
      <c r="CO57" s="15">
        <f t="shared" si="59"/>
        <v>10.338457912087273</v>
      </c>
      <c r="CP57" s="15">
        <f t="shared" si="60"/>
        <v>27.636777019037513</v>
      </c>
      <c r="CQ57" s="15">
        <f t="shared" si="61"/>
        <v>23.043951223694258</v>
      </c>
      <c r="CR57" s="15"/>
      <c r="CS57" s="15">
        <f t="shared" si="62"/>
        <v>21.924001847290569</v>
      </c>
      <c r="CT57" s="15">
        <f t="shared" si="63"/>
        <v>27.61299150762191</v>
      </c>
      <c r="CU57" s="15">
        <f t="shared" si="64"/>
        <v>7.8877439740397248</v>
      </c>
      <c r="CV57" s="15">
        <f t="shared" si="65"/>
        <v>8.6966502171813218</v>
      </c>
      <c r="CW57" s="15">
        <f t="shared" si="66"/>
        <v>27.416223317590628</v>
      </c>
      <c r="CX57" s="15">
        <f t="shared" si="67"/>
        <v>24.945980437737862</v>
      </c>
      <c r="CY57" s="15">
        <f t="shared" si="68"/>
        <v>25.810369718390316</v>
      </c>
      <c r="CZ57" s="15">
        <f t="shared" si="69"/>
        <v>29.867787865859764</v>
      </c>
    </row>
    <row r="58" spans="1:104" s="7" customFormat="1">
      <c r="A58" s="6" t="s">
        <v>82</v>
      </c>
      <c r="B58" s="7">
        <v>2709</v>
      </c>
      <c r="C58" s="7">
        <v>2106</v>
      </c>
      <c r="D58" s="7">
        <v>3159</v>
      </c>
      <c r="E58" s="7">
        <v>1137</v>
      </c>
      <c r="F58" s="7">
        <v>2856</v>
      </c>
      <c r="G58" s="7">
        <v>1497</v>
      </c>
      <c r="H58" s="7">
        <v>2970</v>
      </c>
      <c r="I58" s="7">
        <v>1935</v>
      </c>
      <c r="J58" s="7">
        <v>3216</v>
      </c>
      <c r="K58" s="7">
        <v>1983</v>
      </c>
      <c r="L58" s="7">
        <v>3375</v>
      </c>
      <c r="M58" s="7">
        <v>1518</v>
      </c>
      <c r="O58" s="7">
        <v>1959</v>
      </c>
      <c r="P58" s="7">
        <v>2079</v>
      </c>
      <c r="Q58" s="7">
        <v>1683</v>
      </c>
      <c r="R58" s="7">
        <v>1020</v>
      </c>
      <c r="S58" s="7">
        <v>1839</v>
      </c>
      <c r="T58" s="7">
        <v>1419</v>
      </c>
      <c r="U58" s="7">
        <v>1809</v>
      </c>
      <c r="V58" s="7">
        <v>1902</v>
      </c>
      <c r="W58" s="7">
        <v>1623</v>
      </c>
      <c r="X58" s="7">
        <v>1857</v>
      </c>
      <c r="Y58" s="7">
        <v>1449</v>
      </c>
      <c r="Z58" s="7">
        <v>1911</v>
      </c>
      <c r="AA58" s="7">
        <v>1347</v>
      </c>
      <c r="AB58" s="7">
        <v>1407</v>
      </c>
      <c r="AC58" s="3"/>
      <c r="AD58" s="7">
        <f t="shared" si="311"/>
        <v>450</v>
      </c>
      <c r="AE58" s="7">
        <f t="shared" si="337"/>
        <v>969</v>
      </c>
      <c r="AF58" s="7">
        <f t="shared" si="338"/>
        <v>147</v>
      </c>
      <c r="AG58" s="7">
        <f t="shared" si="339"/>
        <v>609</v>
      </c>
      <c r="AH58" s="7">
        <f t="shared" si="340"/>
        <v>261</v>
      </c>
      <c r="AI58" s="7">
        <f t="shared" si="341"/>
        <v>171</v>
      </c>
      <c r="AJ58" s="7">
        <f t="shared" si="342"/>
        <v>507</v>
      </c>
      <c r="AK58" s="7">
        <f t="shared" si="343"/>
        <v>123</v>
      </c>
      <c r="AL58" s="7">
        <f t="shared" si="344"/>
        <v>666</v>
      </c>
      <c r="AM58" s="7">
        <f t="shared" si="345"/>
        <v>588</v>
      </c>
      <c r="AO58" s="7">
        <f t="shared" si="346"/>
        <v>276</v>
      </c>
      <c r="AP58" s="7">
        <f t="shared" si="347"/>
        <v>1059</v>
      </c>
      <c r="AQ58" s="7">
        <f t="shared" si="348"/>
        <v>120</v>
      </c>
      <c r="AR58" s="7">
        <f t="shared" si="349"/>
        <v>660</v>
      </c>
      <c r="AS58" s="7">
        <f t="shared" si="350"/>
        <v>150</v>
      </c>
      <c r="AT58" s="7">
        <f t="shared" si="302"/>
        <v>177</v>
      </c>
      <c r="AU58" s="7">
        <f t="shared" si="303"/>
        <v>336</v>
      </c>
      <c r="AV58" s="7">
        <f t="shared" si="304"/>
        <v>222</v>
      </c>
      <c r="AW58" s="7">
        <f t="shared" si="305"/>
        <v>510</v>
      </c>
      <c r="AX58" s="7">
        <f t="shared" si="306"/>
        <v>168</v>
      </c>
      <c r="AY58" s="7">
        <f t="shared" si="307"/>
        <v>612</v>
      </c>
      <c r="AZ58" s="7">
        <f t="shared" si="308"/>
        <v>672</v>
      </c>
      <c r="BA58" s="3"/>
      <c r="BB58" s="8">
        <f>AD58*11.7/240</f>
        <v>21.9375</v>
      </c>
      <c r="BC58" s="8">
        <f t="shared" ref="BC58:BX58" si="408">AE58*11.7/240</f>
        <v>47.238749999999996</v>
      </c>
      <c r="BD58" s="8">
        <f t="shared" si="408"/>
        <v>7.1662499999999998</v>
      </c>
      <c r="BE58" s="8">
        <f t="shared" si="408"/>
        <v>29.688749999999995</v>
      </c>
      <c r="BF58" s="8">
        <f t="shared" si="408"/>
        <v>12.723749999999999</v>
      </c>
      <c r="BG58" s="8">
        <f t="shared" si="408"/>
        <v>8.3362499999999997</v>
      </c>
      <c r="BH58" s="8">
        <f t="shared" si="408"/>
        <v>24.716249999999999</v>
      </c>
      <c r="BI58" s="8">
        <f t="shared" si="408"/>
        <v>5.9962499999999999</v>
      </c>
      <c r="BJ58" s="8">
        <f t="shared" si="408"/>
        <v>32.467500000000001</v>
      </c>
      <c r="BK58" s="8">
        <f t="shared" si="408"/>
        <v>28.664999999999999</v>
      </c>
      <c r="BL58" s="8">
        <f t="shared" si="408"/>
        <v>0</v>
      </c>
      <c r="BM58" s="8">
        <f t="shared" si="408"/>
        <v>13.455</v>
      </c>
      <c r="BN58" s="8">
        <f t="shared" si="408"/>
        <v>51.626249999999999</v>
      </c>
      <c r="BO58" s="8">
        <f t="shared" si="408"/>
        <v>5.85</v>
      </c>
      <c r="BP58" s="8">
        <f t="shared" si="408"/>
        <v>32.174999999999997</v>
      </c>
      <c r="BQ58" s="8">
        <f t="shared" si="408"/>
        <v>7.3125</v>
      </c>
      <c r="BR58" s="8">
        <f t="shared" si="408"/>
        <v>8.6287500000000001</v>
      </c>
      <c r="BS58" s="8">
        <f t="shared" si="408"/>
        <v>16.38</v>
      </c>
      <c r="BT58" s="8">
        <f t="shared" si="408"/>
        <v>10.822499999999998</v>
      </c>
      <c r="BU58" s="8">
        <f t="shared" si="408"/>
        <v>24.862500000000001</v>
      </c>
      <c r="BV58" s="8">
        <f t="shared" si="408"/>
        <v>8.19</v>
      </c>
      <c r="BW58" s="8">
        <f t="shared" si="408"/>
        <v>29.834999999999997</v>
      </c>
      <c r="BX58" s="8">
        <f t="shared" si="408"/>
        <v>32.76</v>
      </c>
      <c r="BY58" s="3"/>
      <c r="BZ58" s="8">
        <f t="shared" si="46"/>
        <v>52.08409937603318</v>
      </c>
      <c r="CA58" s="8">
        <f t="shared" si="47"/>
        <v>30.541398390135967</v>
      </c>
      <c r="CB58" s="8">
        <f t="shared" si="48"/>
        <v>15.21140618499815</v>
      </c>
      <c r="CC58" s="8">
        <f t="shared" si="49"/>
        <v>25.433207193057662</v>
      </c>
      <c r="CD58" s="8">
        <f t="shared" si="50"/>
        <v>43.31074671776048</v>
      </c>
      <c r="CE58" s="8"/>
      <c r="CF58" s="8">
        <f t="shared" si="51"/>
        <v>53.350789254354055</v>
      </c>
      <c r="CG58" s="8">
        <f t="shared" si="52"/>
        <v>32.702494170934422</v>
      </c>
      <c r="CH58" s="8">
        <f t="shared" si="53"/>
        <v>11.310525311076406</v>
      </c>
      <c r="CI58" s="8">
        <f t="shared" si="54"/>
        <v>19.632394307623304</v>
      </c>
      <c r="CJ58" s="8">
        <f t="shared" si="55"/>
        <v>26.176707322541542</v>
      </c>
      <c r="CK58" s="8">
        <f t="shared" si="56"/>
        <v>44.309647087287885</v>
      </c>
      <c r="CL58" s="5"/>
      <c r="CM58" s="8">
        <f t="shared" si="57"/>
        <v>22.938882417469689</v>
      </c>
      <c r="CN58" s="8">
        <f t="shared" si="58"/>
        <v>22.063885933805945</v>
      </c>
      <c r="CO58" s="8">
        <f t="shared" si="59"/>
        <v>12.218660165910171</v>
      </c>
      <c r="CP58" s="8">
        <f t="shared" si="60"/>
        <v>23.957339232999143</v>
      </c>
      <c r="CQ58" s="8">
        <f t="shared" si="61"/>
        <v>21.350997378635498</v>
      </c>
      <c r="CR58" s="8"/>
      <c r="CS58" s="8">
        <f t="shared" si="62"/>
        <v>20.885094004157608</v>
      </c>
      <c r="CT58" s="8">
        <f t="shared" si="63"/>
        <v>23.591625533491751</v>
      </c>
      <c r="CU58" s="8">
        <f t="shared" si="64"/>
        <v>9.3290993837829799</v>
      </c>
      <c r="CV58" s="8">
        <f t="shared" si="65"/>
        <v>8.8816024736530519</v>
      </c>
      <c r="CW58" s="8">
        <f t="shared" si="66"/>
        <v>25.068120317447018</v>
      </c>
      <c r="CX58" s="8">
        <f t="shared" si="67"/>
        <v>24.984791155070717</v>
      </c>
      <c r="CY58" s="8">
        <f t="shared" si="68"/>
        <v>23.807775121795821</v>
      </c>
      <c r="CZ58" s="8">
        <f t="shared" si="69"/>
        <v>25.73501372158173</v>
      </c>
    </row>
    <row r="59" spans="1:104" s="7" customFormat="1">
      <c r="A59" s="6" t="s">
        <v>83</v>
      </c>
      <c r="B59" s="7">
        <v>2811</v>
      </c>
      <c r="C59" s="7">
        <v>2256</v>
      </c>
      <c r="D59" s="7">
        <v>3330</v>
      </c>
      <c r="E59" s="7">
        <v>1161</v>
      </c>
      <c r="F59" s="7">
        <v>3021</v>
      </c>
      <c r="G59" s="7">
        <v>1578</v>
      </c>
      <c r="H59" s="7">
        <v>3057</v>
      </c>
      <c r="I59" s="7">
        <v>2295</v>
      </c>
      <c r="J59" s="7">
        <v>3327</v>
      </c>
      <c r="K59" s="7">
        <v>2337</v>
      </c>
      <c r="L59" s="7">
        <v>3567</v>
      </c>
      <c r="M59" s="7">
        <v>1611</v>
      </c>
      <c r="O59" s="7">
        <v>1998</v>
      </c>
      <c r="P59" s="7">
        <v>2196</v>
      </c>
      <c r="Q59" s="7">
        <v>1716</v>
      </c>
      <c r="R59" s="7">
        <v>1020</v>
      </c>
      <c r="S59" s="7">
        <v>1872</v>
      </c>
      <c r="T59" s="7">
        <v>1494</v>
      </c>
      <c r="U59" s="7">
        <v>1776</v>
      </c>
      <c r="V59" s="7">
        <v>2190</v>
      </c>
      <c r="W59" s="7">
        <v>1578</v>
      </c>
      <c r="X59" s="7">
        <v>2217</v>
      </c>
      <c r="Y59" s="7">
        <v>1407</v>
      </c>
      <c r="Z59" s="7">
        <v>2247</v>
      </c>
      <c r="AA59" s="7">
        <v>1311</v>
      </c>
      <c r="AB59" s="7">
        <v>1437</v>
      </c>
      <c r="AC59" s="3"/>
      <c r="AD59" s="7">
        <f t="shared" si="311"/>
        <v>519</v>
      </c>
      <c r="AE59" s="7">
        <f t="shared" si="337"/>
        <v>1095</v>
      </c>
      <c r="AF59" s="7">
        <f t="shared" si="338"/>
        <v>210</v>
      </c>
      <c r="AG59" s="7">
        <f t="shared" si="339"/>
        <v>678</v>
      </c>
      <c r="AH59" s="7">
        <f t="shared" si="340"/>
        <v>246</v>
      </c>
      <c r="AI59" s="7">
        <f t="shared" si="341"/>
        <v>39</v>
      </c>
      <c r="AJ59" s="7">
        <f t="shared" si="342"/>
        <v>516</v>
      </c>
      <c r="AK59" s="7">
        <f t="shared" si="343"/>
        <v>81</v>
      </c>
      <c r="AL59" s="7">
        <f t="shared" si="344"/>
        <v>756</v>
      </c>
      <c r="AM59" s="7">
        <f t="shared" si="345"/>
        <v>645</v>
      </c>
      <c r="AO59" s="7">
        <f t="shared" si="346"/>
        <v>282</v>
      </c>
      <c r="AP59" s="7">
        <f t="shared" si="347"/>
        <v>1176</v>
      </c>
      <c r="AQ59" s="7">
        <f t="shared" si="348"/>
        <v>126</v>
      </c>
      <c r="AR59" s="7">
        <f t="shared" si="349"/>
        <v>702</v>
      </c>
      <c r="AS59" s="7">
        <f t="shared" si="350"/>
        <v>222</v>
      </c>
      <c r="AT59" s="7">
        <f t="shared" si="302"/>
        <v>6</v>
      </c>
      <c r="AU59" s="7">
        <f t="shared" si="303"/>
        <v>420</v>
      </c>
      <c r="AV59" s="7">
        <f t="shared" si="304"/>
        <v>21</v>
      </c>
      <c r="AW59" s="7">
        <f t="shared" si="305"/>
        <v>591</v>
      </c>
      <c r="AX59" s="7">
        <f t="shared" si="306"/>
        <v>51</v>
      </c>
      <c r="AY59" s="7">
        <f t="shared" si="307"/>
        <v>687</v>
      </c>
      <c r="AZ59" s="7">
        <f t="shared" si="308"/>
        <v>759</v>
      </c>
      <c r="BA59" s="3"/>
      <c r="BB59" s="8">
        <f>AD59*11.7/253.41</f>
        <v>23.962353498283413</v>
      </c>
      <c r="BC59" s="8">
        <f t="shared" ref="BC59:BX59" si="409">AE59*11.7/253.41</f>
        <v>50.556410559962117</v>
      </c>
      <c r="BD59" s="8">
        <f t="shared" si="409"/>
        <v>9.6957499704036945</v>
      </c>
      <c r="BE59" s="8">
        <f t="shared" si="409"/>
        <v>31.303421333017639</v>
      </c>
      <c r="BF59" s="8">
        <f t="shared" si="409"/>
        <v>11.357878536758612</v>
      </c>
      <c r="BG59" s="8">
        <f t="shared" si="409"/>
        <v>1.8006392802178286</v>
      </c>
      <c r="BH59" s="8">
        <f t="shared" si="409"/>
        <v>23.823842784420503</v>
      </c>
      <c r="BI59" s="8">
        <f t="shared" si="409"/>
        <v>3.7397892742985674</v>
      </c>
      <c r="BJ59" s="8">
        <f t="shared" si="409"/>
        <v>34.904699893453291</v>
      </c>
      <c r="BK59" s="8">
        <f t="shared" si="409"/>
        <v>29.779803480525626</v>
      </c>
      <c r="BL59" s="8">
        <f t="shared" si="409"/>
        <v>0</v>
      </c>
      <c r="BM59" s="8">
        <f t="shared" si="409"/>
        <v>13.02000710311353</v>
      </c>
      <c r="BN59" s="8">
        <f t="shared" si="409"/>
        <v>54.296199834260683</v>
      </c>
      <c r="BO59" s="8">
        <f t="shared" si="409"/>
        <v>5.8174499822422154</v>
      </c>
      <c r="BP59" s="8">
        <f t="shared" si="409"/>
        <v>32.411507043920921</v>
      </c>
      <c r="BQ59" s="8">
        <f t="shared" si="409"/>
        <v>10.249792825855332</v>
      </c>
      <c r="BR59" s="8">
        <f t="shared" si="409"/>
        <v>0.27702142772581978</v>
      </c>
      <c r="BS59" s="8">
        <f t="shared" si="409"/>
        <v>19.391499940807389</v>
      </c>
      <c r="BT59" s="8">
        <f t="shared" si="409"/>
        <v>0.96957499704036931</v>
      </c>
      <c r="BU59" s="8">
        <f t="shared" si="409"/>
        <v>27.286610630993252</v>
      </c>
      <c r="BV59" s="8">
        <f t="shared" si="409"/>
        <v>2.354682135669468</v>
      </c>
      <c r="BW59" s="8">
        <f t="shared" si="409"/>
        <v>31.718953474606369</v>
      </c>
      <c r="BX59" s="8">
        <f t="shared" si="409"/>
        <v>35.043210607316205</v>
      </c>
      <c r="BY59" s="3"/>
      <c r="BZ59" s="8">
        <f t="shared" si="46"/>
        <v>55.947699093744184</v>
      </c>
      <c r="CA59" s="8">
        <f t="shared" si="47"/>
        <v>32.770592833224839</v>
      </c>
      <c r="CB59" s="8">
        <f t="shared" si="48"/>
        <v>11.499726373841481</v>
      </c>
      <c r="CC59" s="8">
        <f t="shared" si="49"/>
        <v>24.115586429380969</v>
      </c>
      <c r="CD59" s="8">
        <f t="shared" si="50"/>
        <v>45.88218357914937</v>
      </c>
      <c r="CE59" s="8"/>
      <c r="CF59" s="8">
        <f t="shared" si="51"/>
        <v>55.835453803180435</v>
      </c>
      <c r="CG59" s="8">
        <f t="shared" si="52"/>
        <v>32.9294475075733</v>
      </c>
      <c r="CH59" s="8">
        <f t="shared" si="53"/>
        <v>10.253535675286583</v>
      </c>
      <c r="CI59" s="8">
        <f t="shared" si="54"/>
        <v>19.415724185031543</v>
      </c>
      <c r="CJ59" s="8">
        <f t="shared" si="55"/>
        <v>27.388020149099404</v>
      </c>
      <c r="CK59" s="8">
        <f t="shared" si="56"/>
        <v>47.266464001371652</v>
      </c>
      <c r="CL59" s="5"/>
      <c r="CM59" s="8">
        <f t="shared" si="57"/>
        <v>23.962753814921818</v>
      </c>
      <c r="CN59" s="8">
        <f t="shared" si="58"/>
        <v>29.549565482864541</v>
      </c>
      <c r="CO59" s="8">
        <f t="shared" si="59"/>
        <v>12.615885514839132</v>
      </c>
      <c r="CP59" s="8">
        <f t="shared" si="60"/>
        <v>28.299606607359571</v>
      </c>
      <c r="CQ59" s="8">
        <f t="shared" si="61"/>
        <v>23.481957890371444</v>
      </c>
      <c r="CR59" s="8"/>
      <c r="CS59" s="8">
        <f t="shared" si="62"/>
        <v>23.039457623975512</v>
      </c>
      <c r="CT59" s="8">
        <f t="shared" si="63"/>
        <v>32.438724218143626</v>
      </c>
      <c r="CU59" s="8">
        <f t="shared" si="64"/>
        <v>9.1679026730182613</v>
      </c>
      <c r="CV59" s="8">
        <f t="shared" si="65"/>
        <v>8.0156905251992097</v>
      </c>
      <c r="CW59" s="8">
        <f t="shared" si="66"/>
        <v>32.987657642290813</v>
      </c>
      <c r="CX59" s="8">
        <f t="shared" si="67"/>
        <v>26.838930484965402</v>
      </c>
      <c r="CY59" s="8">
        <f t="shared" si="68"/>
        <v>34.246896547253407</v>
      </c>
      <c r="CZ59" s="8">
        <f t="shared" si="69"/>
        <v>36.235048700530683</v>
      </c>
    </row>
    <row r="60" spans="1:104" s="13" customFormat="1" ht="15.75" thickBot="1">
      <c r="A60" s="12" t="s">
        <v>84</v>
      </c>
      <c r="B60" s="13">
        <v>2766</v>
      </c>
      <c r="C60" s="13">
        <v>2385</v>
      </c>
      <c r="D60" s="13">
        <v>3276</v>
      </c>
      <c r="E60" s="13">
        <v>1365</v>
      </c>
      <c r="F60" s="13">
        <v>2976</v>
      </c>
      <c r="G60" s="13">
        <v>1671</v>
      </c>
      <c r="H60" s="13">
        <v>3051</v>
      </c>
      <c r="I60" s="13">
        <v>2181</v>
      </c>
      <c r="J60" s="13">
        <v>3288</v>
      </c>
      <c r="K60" s="13">
        <v>2247</v>
      </c>
      <c r="L60" s="13">
        <v>3471</v>
      </c>
      <c r="M60" s="13">
        <v>1725</v>
      </c>
      <c r="O60" s="13">
        <v>2064</v>
      </c>
      <c r="P60" s="13">
        <v>2340</v>
      </c>
      <c r="Q60" s="13">
        <v>1743</v>
      </c>
      <c r="R60" s="13">
        <v>1233</v>
      </c>
      <c r="S60" s="13">
        <v>1935</v>
      </c>
      <c r="T60" s="13">
        <v>1581</v>
      </c>
      <c r="U60" s="13">
        <v>1896</v>
      </c>
      <c r="V60" s="13">
        <v>2130</v>
      </c>
      <c r="W60" s="13">
        <v>1698</v>
      </c>
      <c r="X60" s="13">
        <v>2076</v>
      </c>
      <c r="Y60" s="13">
        <v>1542</v>
      </c>
      <c r="Z60" s="13">
        <v>2100</v>
      </c>
      <c r="AA60" s="13">
        <v>1395</v>
      </c>
      <c r="AB60" s="13">
        <v>1548</v>
      </c>
      <c r="AC60" s="14"/>
      <c r="AD60" s="13">
        <f t="shared" si="311"/>
        <v>510</v>
      </c>
      <c r="AE60" s="13">
        <f t="shared" si="337"/>
        <v>1020</v>
      </c>
      <c r="AF60" s="13">
        <f t="shared" si="338"/>
        <v>210</v>
      </c>
      <c r="AG60" s="13">
        <f t="shared" si="339"/>
        <v>714</v>
      </c>
      <c r="AH60" s="13">
        <f t="shared" si="340"/>
        <v>285</v>
      </c>
      <c r="AI60" s="13">
        <f t="shared" si="341"/>
        <v>204</v>
      </c>
      <c r="AJ60" s="13">
        <f t="shared" si="342"/>
        <v>522</v>
      </c>
      <c r="AK60" s="13">
        <f t="shared" si="343"/>
        <v>138</v>
      </c>
      <c r="AL60" s="13">
        <f t="shared" si="344"/>
        <v>705</v>
      </c>
      <c r="AM60" s="13">
        <f t="shared" si="345"/>
        <v>660</v>
      </c>
      <c r="AO60" s="13">
        <f t="shared" si="346"/>
        <v>321</v>
      </c>
      <c r="AP60" s="13">
        <f t="shared" si="347"/>
        <v>1107</v>
      </c>
      <c r="AQ60" s="13">
        <f t="shared" si="348"/>
        <v>129</v>
      </c>
      <c r="AR60" s="13">
        <f t="shared" si="349"/>
        <v>759</v>
      </c>
      <c r="AS60" s="13">
        <f t="shared" si="350"/>
        <v>168</v>
      </c>
      <c r="AT60" s="13">
        <f t="shared" si="302"/>
        <v>210</v>
      </c>
      <c r="AU60" s="13">
        <f t="shared" si="303"/>
        <v>366</v>
      </c>
      <c r="AV60" s="13">
        <f t="shared" si="304"/>
        <v>264</v>
      </c>
      <c r="AW60" s="13">
        <f t="shared" si="305"/>
        <v>522</v>
      </c>
      <c r="AX60" s="13">
        <f t="shared" si="306"/>
        <v>240</v>
      </c>
      <c r="AY60" s="13">
        <f t="shared" si="307"/>
        <v>669</v>
      </c>
      <c r="AZ60" s="13">
        <f t="shared" si="308"/>
        <v>792</v>
      </c>
      <c r="BA60" s="14"/>
      <c r="BB60" s="15">
        <f>AD60*11.7/225</f>
        <v>26.52</v>
      </c>
      <c r="BC60" s="15">
        <f t="shared" ref="BC60:BX60" si="410">AE60*11.7/225</f>
        <v>53.04</v>
      </c>
      <c r="BD60" s="15">
        <f t="shared" si="410"/>
        <v>10.92</v>
      </c>
      <c r="BE60" s="15">
        <f t="shared" si="410"/>
        <v>37.128</v>
      </c>
      <c r="BF60" s="15">
        <f t="shared" si="410"/>
        <v>14.82</v>
      </c>
      <c r="BG60" s="15">
        <f t="shared" si="410"/>
        <v>10.607999999999999</v>
      </c>
      <c r="BH60" s="15">
        <f t="shared" si="410"/>
        <v>27.143999999999998</v>
      </c>
      <c r="BI60" s="15">
        <f t="shared" si="410"/>
        <v>7.1759999999999993</v>
      </c>
      <c r="BJ60" s="15">
        <f t="shared" si="410"/>
        <v>36.659999999999997</v>
      </c>
      <c r="BK60" s="15">
        <f t="shared" si="410"/>
        <v>34.319999999999993</v>
      </c>
      <c r="BL60" s="15">
        <f t="shared" si="410"/>
        <v>0</v>
      </c>
      <c r="BM60" s="15">
        <f t="shared" si="410"/>
        <v>16.692</v>
      </c>
      <c r="BN60" s="15">
        <f t="shared" si="410"/>
        <v>57.564</v>
      </c>
      <c r="BO60" s="15">
        <f t="shared" si="410"/>
        <v>6.7080000000000002</v>
      </c>
      <c r="BP60" s="15">
        <f t="shared" si="410"/>
        <v>39.467999999999996</v>
      </c>
      <c r="BQ60" s="15">
        <f t="shared" si="410"/>
        <v>8.7359999999999989</v>
      </c>
      <c r="BR60" s="15">
        <f t="shared" si="410"/>
        <v>10.92</v>
      </c>
      <c r="BS60" s="15">
        <f t="shared" si="410"/>
        <v>19.032</v>
      </c>
      <c r="BT60" s="15">
        <f t="shared" si="410"/>
        <v>13.727999999999998</v>
      </c>
      <c r="BU60" s="15">
        <f t="shared" si="410"/>
        <v>27.143999999999998</v>
      </c>
      <c r="BV60" s="15">
        <f t="shared" si="410"/>
        <v>12.48</v>
      </c>
      <c r="BW60" s="15">
        <f t="shared" si="410"/>
        <v>34.787999999999997</v>
      </c>
      <c r="BX60" s="15">
        <f t="shared" si="410"/>
        <v>41.183999999999997</v>
      </c>
      <c r="BY60" s="14"/>
      <c r="BZ60" s="15">
        <f t="shared" si="46"/>
        <v>59.300522763294417</v>
      </c>
      <c r="CA60" s="15">
        <f t="shared" si="47"/>
        <v>38.700578600325862</v>
      </c>
      <c r="CB60" s="15">
        <f t="shared" si="48"/>
        <v>18.225313824458553</v>
      </c>
      <c r="CC60" s="15">
        <f t="shared" si="49"/>
        <v>28.076533119315137</v>
      </c>
      <c r="CD60" s="15">
        <f t="shared" si="50"/>
        <v>50.217706040797992</v>
      </c>
      <c r="CE60" s="15"/>
      <c r="CF60" s="15">
        <f t="shared" si="51"/>
        <v>59.935273086889325</v>
      </c>
      <c r="CG60" s="15">
        <f t="shared" si="52"/>
        <v>40.033989159213199</v>
      </c>
      <c r="CH60" s="15">
        <f t="shared" si="53"/>
        <v>13.984423334553341</v>
      </c>
      <c r="CI60" s="15">
        <f t="shared" si="54"/>
        <v>23.466465605199261</v>
      </c>
      <c r="CJ60" s="15">
        <f t="shared" si="55"/>
        <v>29.875527376098315</v>
      </c>
      <c r="CK60" s="15">
        <f t="shared" si="56"/>
        <v>53.910358930357717</v>
      </c>
      <c r="CL60" s="16"/>
      <c r="CM60" s="15">
        <f t="shared" si="57"/>
        <v>22.283441026915032</v>
      </c>
      <c r="CN60" s="15">
        <f t="shared" si="58"/>
        <v>26.805230832805755</v>
      </c>
      <c r="CO60" s="15">
        <f t="shared" si="59"/>
        <v>12.792951184148244</v>
      </c>
      <c r="CP60" s="15">
        <f t="shared" si="60"/>
        <v>28.763709635580728</v>
      </c>
      <c r="CQ60" s="15">
        <f t="shared" si="61"/>
        <v>21.289856739771647</v>
      </c>
      <c r="CR60" s="15"/>
      <c r="CS60" s="15">
        <f t="shared" si="62"/>
        <v>20.667497961775638</v>
      </c>
      <c r="CT60" s="15">
        <f t="shared" si="63"/>
        <v>28.619942138306286</v>
      </c>
      <c r="CU60" s="15">
        <f t="shared" si="64"/>
        <v>10.672041978927933</v>
      </c>
      <c r="CV60" s="15">
        <f t="shared" si="65"/>
        <v>8.2074385772907235</v>
      </c>
      <c r="CW60" s="15">
        <f t="shared" si="66"/>
        <v>29.704382706934002</v>
      </c>
      <c r="CX60" s="15">
        <f t="shared" si="67"/>
        <v>24.408392327230402</v>
      </c>
      <c r="CY60" s="15">
        <f t="shared" si="68"/>
        <v>28.538195037528212</v>
      </c>
      <c r="CZ60" s="15">
        <f t="shared" si="69"/>
        <v>31.655702045603093</v>
      </c>
    </row>
    <row r="61" spans="1:104" s="7" customFormat="1">
      <c r="A61" s="6" t="s">
        <v>121</v>
      </c>
      <c r="B61" s="7">
        <v>2886</v>
      </c>
      <c r="C61" s="7">
        <v>2343</v>
      </c>
      <c r="D61" s="7">
        <v>3477</v>
      </c>
      <c r="E61" s="7">
        <v>1194</v>
      </c>
      <c r="F61" s="7">
        <v>3123</v>
      </c>
      <c r="G61" s="7">
        <v>1728</v>
      </c>
      <c r="H61" s="7">
        <v>3348</v>
      </c>
      <c r="I61" s="7">
        <v>2025</v>
      </c>
      <c r="J61" s="7">
        <v>3603</v>
      </c>
      <c r="K61" s="7">
        <v>2076</v>
      </c>
      <c r="L61" s="7">
        <v>3747</v>
      </c>
      <c r="M61" s="7">
        <v>1671</v>
      </c>
      <c r="O61" s="7">
        <v>2034</v>
      </c>
      <c r="P61" s="7">
        <v>2292</v>
      </c>
      <c r="Q61" s="7">
        <v>1500</v>
      </c>
      <c r="R61" s="7">
        <v>1017</v>
      </c>
      <c r="S61" s="7">
        <v>1809</v>
      </c>
      <c r="T61" s="7">
        <v>1575</v>
      </c>
      <c r="U61" s="7">
        <v>1677</v>
      </c>
      <c r="V61" s="7">
        <v>1959</v>
      </c>
      <c r="W61" s="7">
        <v>1473</v>
      </c>
      <c r="X61" s="7">
        <v>1950</v>
      </c>
      <c r="Y61" s="7">
        <v>1278</v>
      </c>
      <c r="Z61" s="7">
        <v>2022</v>
      </c>
      <c r="AA61" s="7">
        <v>1095</v>
      </c>
      <c r="AB61" s="7">
        <v>1560</v>
      </c>
      <c r="AC61" s="3"/>
      <c r="AD61" s="7">
        <f t="shared" si="311"/>
        <v>591</v>
      </c>
      <c r="AE61" s="7">
        <f t="shared" si="337"/>
        <v>1149</v>
      </c>
      <c r="AF61" s="7">
        <f t="shared" si="338"/>
        <v>237</v>
      </c>
      <c r="AG61" s="7">
        <f t="shared" si="339"/>
        <v>615</v>
      </c>
      <c r="AH61" s="7">
        <f t="shared" si="340"/>
        <v>462</v>
      </c>
      <c r="AI61" s="7">
        <f t="shared" si="341"/>
        <v>318</v>
      </c>
      <c r="AJ61" s="7">
        <f t="shared" si="342"/>
        <v>717</v>
      </c>
      <c r="AK61" s="7">
        <f t="shared" si="343"/>
        <v>267</v>
      </c>
      <c r="AL61" s="7">
        <f t="shared" si="344"/>
        <v>861</v>
      </c>
      <c r="AM61" s="7">
        <f t="shared" si="345"/>
        <v>672</v>
      </c>
      <c r="AO61" s="7">
        <f t="shared" si="346"/>
        <v>534</v>
      </c>
      <c r="AP61" s="7">
        <f t="shared" si="347"/>
        <v>1275</v>
      </c>
      <c r="AQ61" s="7">
        <f t="shared" si="348"/>
        <v>225</v>
      </c>
      <c r="AR61" s="7">
        <f t="shared" si="349"/>
        <v>717</v>
      </c>
      <c r="AS61" s="7">
        <f t="shared" si="350"/>
        <v>357</v>
      </c>
      <c r="AT61" s="7">
        <f t="shared" si="302"/>
        <v>333</v>
      </c>
      <c r="AU61" s="7">
        <f t="shared" si="303"/>
        <v>561</v>
      </c>
      <c r="AV61" s="7">
        <f t="shared" si="304"/>
        <v>342</v>
      </c>
      <c r="AW61" s="7">
        <f t="shared" si="305"/>
        <v>756</v>
      </c>
      <c r="AX61" s="7">
        <f t="shared" si="306"/>
        <v>270</v>
      </c>
      <c r="AY61" s="7">
        <f t="shared" si="307"/>
        <v>939</v>
      </c>
      <c r="AZ61" s="7">
        <f t="shared" si="308"/>
        <v>732</v>
      </c>
      <c r="BA61" s="3"/>
      <c r="BB61" s="8">
        <f t="shared" si="24"/>
        <v>20.764864864864865</v>
      </c>
      <c r="BC61" s="8">
        <f t="shared" si="25"/>
        <v>40.370270270270268</v>
      </c>
      <c r="BD61" s="8">
        <f t="shared" si="26"/>
        <v>8.3270270270270252</v>
      </c>
      <c r="BE61" s="8">
        <f t="shared" si="27"/>
        <v>21.608108108108109</v>
      </c>
      <c r="BF61" s="8">
        <f t="shared" si="28"/>
        <v>16.232432432432432</v>
      </c>
      <c r="BG61" s="8">
        <f t="shared" si="29"/>
        <v>11.172972972972973</v>
      </c>
      <c r="BH61" s="8">
        <f t="shared" si="30"/>
        <v>25.191891891891892</v>
      </c>
      <c r="BI61" s="8">
        <f t="shared" si="31"/>
        <v>9.3810810810810796</v>
      </c>
      <c r="BJ61" s="8">
        <f t="shared" si="32"/>
        <v>30.251351351351349</v>
      </c>
      <c r="BK61" s="8">
        <f t="shared" si="33"/>
        <v>23.610810810810811</v>
      </c>
      <c r="BL61" s="8"/>
      <c r="BM61" s="8">
        <f t="shared" si="34"/>
        <v>18.762162162162159</v>
      </c>
      <c r="BN61" s="8">
        <f t="shared" si="35"/>
        <v>44.797297297297298</v>
      </c>
      <c r="BO61" s="8">
        <f t="shared" si="36"/>
        <v>7.9054054054054053</v>
      </c>
      <c r="BP61" s="8">
        <f t="shared" si="37"/>
        <v>25.191891891891892</v>
      </c>
      <c r="BQ61" s="8">
        <f t="shared" si="38"/>
        <v>12.543243243243243</v>
      </c>
      <c r="BR61" s="8">
        <f t="shared" si="39"/>
        <v>11.7</v>
      </c>
      <c r="BS61" s="8">
        <f t="shared" si="40"/>
        <v>19.710810810810809</v>
      </c>
      <c r="BT61" s="8">
        <f t="shared" si="41"/>
        <v>12.016216216216215</v>
      </c>
      <c r="BU61" s="8">
        <f t="shared" si="42"/>
        <v>26.56216216216216</v>
      </c>
      <c r="BV61" s="8">
        <f t="shared" si="43"/>
        <v>9.486486486486486</v>
      </c>
      <c r="BW61" s="8">
        <f t="shared" si="44"/>
        <v>32.991891891891889</v>
      </c>
      <c r="BX61" s="8">
        <f t="shared" si="45"/>
        <v>25.718918918918916</v>
      </c>
      <c r="BY61" s="3"/>
      <c r="BZ61" s="8">
        <f t="shared" si="46"/>
        <v>45.397558684920128</v>
      </c>
      <c r="CA61" s="8">
        <f t="shared" si="47"/>
        <v>23.157066202792745</v>
      </c>
      <c r="CB61" s="8">
        <f t="shared" si="48"/>
        <v>19.706019073579238</v>
      </c>
      <c r="CC61" s="8">
        <f t="shared" si="49"/>
        <v>26.881891662280498</v>
      </c>
      <c r="CD61" s="8">
        <f t="shared" si="50"/>
        <v>38.374661506348275</v>
      </c>
      <c r="CE61" s="8"/>
      <c r="CF61" s="8">
        <f t="shared" si="51"/>
        <v>48.567649460744022</v>
      </c>
      <c r="CG61" s="8">
        <f t="shared" si="52"/>
        <v>26.403159881282797</v>
      </c>
      <c r="CH61" s="8">
        <f t="shared" si="53"/>
        <v>17.152928352300876</v>
      </c>
      <c r="CI61" s="8">
        <f t="shared" si="54"/>
        <v>23.084746370156068</v>
      </c>
      <c r="CJ61" s="8">
        <f t="shared" si="55"/>
        <v>28.205352055723218</v>
      </c>
      <c r="CK61" s="8">
        <f t="shared" si="56"/>
        <v>41.832137418068982</v>
      </c>
      <c r="CL61" s="5"/>
      <c r="CM61" s="8">
        <f t="shared" si="57"/>
        <v>22.510409571565333</v>
      </c>
      <c r="CN61" s="8">
        <f t="shared" si="58"/>
        <v>13.091504111917194</v>
      </c>
      <c r="CO61" s="8">
        <f t="shared" si="59"/>
        <v>9.1368917230054496</v>
      </c>
      <c r="CP61" s="8">
        <f t="shared" si="60"/>
        <v>15.102428222079652</v>
      </c>
      <c r="CQ61" s="8">
        <f t="shared" si="61"/>
        <v>19.258060837777926</v>
      </c>
      <c r="CR61" s="8"/>
      <c r="CS61" s="8">
        <f t="shared" si="62"/>
        <v>22.410736007228387</v>
      </c>
      <c r="CT61" s="8">
        <f t="shared" si="63"/>
        <v>14.266768612148251</v>
      </c>
      <c r="CU61" s="8">
        <f t="shared" si="64"/>
        <v>7.1745395344262013</v>
      </c>
      <c r="CV61" s="8">
        <f t="shared" si="65"/>
        <v>7.3034613605565433</v>
      </c>
      <c r="CW61" s="8">
        <f t="shared" si="66"/>
        <v>17.459475566890735</v>
      </c>
      <c r="CX61" s="8">
        <f t="shared" si="67"/>
        <v>23.800624565958973</v>
      </c>
      <c r="CY61" s="8">
        <f t="shared" si="68"/>
        <v>17.69084583327114</v>
      </c>
      <c r="CZ61" s="8">
        <f t="shared" si="69"/>
        <v>19.082745505846525</v>
      </c>
    </row>
    <row r="62" spans="1:104" s="7" customFormat="1">
      <c r="A62" s="6" t="s">
        <v>122</v>
      </c>
      <c r="B62" s="7">
        <v>2811</v>
      </c>
      <c r="C62" s="7">
        <v>2451</v>
      </c>
      <c r="D62" s="7">
        <v>3378</v>
      </c>
      <c r="E62" s="7">
        <v>1272</v>
      </c>
      <c r="F62" s="7">
        <v>3042</v>
      </c>
      <c r="G62" s="7">
        <v>1809</v>
      </c>
      <c r="H62" s="7">
        <v>3150</v>
      </c>
      <c r="I62" s="7">
        <v>2472</v>
      </c>
      <c r="J62" s="7">
        <v>3387</v>
      </c>
      <c r="K62" s="7">
        <v>2487</v>
      </c>
      <c r="L62" s="7">
        <v>3654</v>
      </c>
      <c r="M62" s="7">
        <v>1740</v>
      </c>
      <c r="O62" s="7">
        <v>1983</v>
      </c>
      <c r="P62" s="7">
        <v>2418</v>
      </c>
      <c r="Q62" s="7">
        <v>1446</v>
      </c>
      <c r="R62" s="7">
        <v>1146</v>
      </c>
      <c r="S62" s="7">
        <v>1752</v>
      </c>
      <c r="T62" s="7">
        <v>1689</v>
      </c>
      <c r="U62" s="7">
        <v>1743</v>
      </c>
      <c r="V62" s="7">
        <v>2406</v>
      </c>
      <c r="W62" s="7">
        <v>1563</v>
      </c>
      <c r="X62" s="7">
        <v>2430</v>
      </c>
      <c r="Y62" s="7">
        <v>1371</v>
      </c>
      <c r="Z62" s="7">
        <v>2439</v>
      </c>
      <c r="AA62" s="7">
        <v>1059</v>
      </c>
      <c r="AB62" s="7">
        <v>1701</v>
      </c>
      <c r="AC62" s="3"/>
      <c r="AD62" s="7">
        <f t="shared" si="311"/>
        <v>567</v>
      </c>
      <c r="AE62" s="7">
        <f t="shared" si="337"/>
        <v>1179</v>
      </c>
      <c r="AF62" s="7">
        <f t="shared" si="338"/>
        <v>231</v>
      </c>
      <c r="AG62" s="7">
        <f t="shared" si="339"/>
        <v>642</v>
      </c>
      <c r="AH62" s="7">
        <f t="shared" si="340"/>
        <v>339</v>
      </c>
      <c r="AI62" s="7">
        <f t="shared" si="341"/>
        <v>21</v>
      </c>
      <c r="AJ62" s="7">
        <f t="shared" si="342"/>
        <v>576</v>
      </c>
      <c r="AK62" s="7">
        <f t="shared" si="343"/>
        <v>36</v>
      </c>
      <c r="AL62" s="7">
        <f t="shared" si="344"/>
        <v>843</v>
      </c>
      <c r="AM62" s="7">
        <f t="shared" si="345"/>
        <v>711</v>
      </c>
      <c r="AO62" s="7">
        <f t="shared" si="346"/>
        <v>537</v>
      </c>
      <c r="AP62" s="7">
        <f t="shared" si="347"/>
        <v>1272</v>
      </c>
      <c r="AQ62" s="7">
        <f t="shared" si="348"/>
        <v>231</v>
      </c>
      <c r="AR62" s="7">
        <f t="shared" si="349"/>
        <v>729</v>
      </c>
      <c r="AS62" s="7">
        <f t="shared" si="350"/>
        <v>240</v>
      </c>
      <c r="AT62" s="7">
        <f t="shared" si="302"/>
        <v>12</v>
      </c>
      <c r="AU62" s="7">
        <f t="shared" si="303"/>
        <v>420</v>
      </c>
      <c r="AV62" s="7">
        <f t="shared" si="304"/>
        <v>12</v>
      </c>
      <c r="AW62" s="7">
        <f t="shared" si="305"/>
        <v>612</v>
      </c>
      <c r="AX62" s="7">
        <f t="shared" si="306"/>
        <v>21</v>
      </c>
      <c r="AY62" s="7">
        <f t="shared" si="307"/>
        <v>924</v>
      </c>
      <c r="AZ62" s="7">
        <f t="shared" si="308"/>
        <v>717</v>
      </c>
      <c r="BA62" s="3"/>
      <c r="BB62" s="8">
        <f t="shared" si="24"/>
        <v>19.921621621621622</v>
      </c>
      <c r="BC62" s="8">
        <f t="shared" si="25"/>
        <v>41.424324324324324</v>
      </c>
      <c r="BD62" s="8">
        <f t="shared" si="26"/>
        <v>8.1162162162162161</v>
      </c>
      <c r="BE62" s="8">
        <f t="shared" si="27"/>
        <v>22.556756756756755</v>
      </c>
      <c r="BF62" s="8">
        <f t="shared" si="28"/>
        <v>11.91081081081081</v>
      </c>
      <c r="BG62" s="8">
        <f t="shared" si="29"/>
        <v>0.73783783783783785</v>
      </c>
      <c r="BH62" s="8">
        <f t="shared" si="30"/>
        <v>20.237837837837837</v>
      </c>
      <c r="BI62" s="8">
        <f t="shared" si="31"/>
        <v>1.2648648648648648</v>
      </c>
      <c r="BJ62" s="8">
        <f t="shared" si="32"/>
        <v>29.618918918918915</v>
      </c>
      <c r="BK62" s="8">
        <f t="shared" si="33"/>
        <v>24.981081081081079</v>
      </c>
      <c r="BL62" s="8"/>
      <c r="BM62" s="8">
        <f t="shared" si="34"/>
        <v>18.867567567567566</v>
      </c>
      <c r="BN62" s="8">
        <f t="shared" si="35"/>
        <v>44.691891891891892</v>
      </c>
      <c r="BO62" s="8">
        <f t="shared" si="36"/>
        <v>8.1162162162162161</v>
      </c>
      <c r="BP62" s="8">
        <f t="shared" si="37"/>
        <v>25.61351351351351</v>
      </c>
      <c r="BQ62" s="8">
        <f t="shared" si="38"/>
        <v>8.4324324324324316</v>
      </c>
      <c r="BR62" s="8">
        <f t="shared" si="39"/>
        <v>0.42162162162162153</v>
      </c>
      <c r="BS62" s="8">
        <f t="shared" si="40"/>
        <v>14.756756756756756</v>
      </c>
      <c r="BT62" s="8">
        <f t="shared" si="41"/>
        <v>0.42162162162162153</v>
      </c>
      <c r="BU62" s="8">
        <f t="shared" si="42"/>
        <v>21.502702702702702</v>
      </c>
      <c r="BV62" s="8">
        <f t="shared" si="43"/>
        <v>0.73783783783783785</v>
      </c>
      <c r="BW62" s="8">
        <f t="shared" si="44"/>
        <v>32.464864864864865</v>
      </c>
      <c r="BX62" s="8">
        <f t="shared" si="45"/>
        <v>25.191891891891892</v>
      </c>
      <c r="BY62" s="3"/>
      <c r="BZ62" s="8">
        <f t="shared" si="46"/>
        <v>45.965700840538368</v>
      </c>
      <c r="CA62" s="8">
        <f t="shared" si="47"/>
        <v>23.972489254390389</v>
      </c>
      <c r="CB62" s="8">
        <f t="shared" si="48"/>
        <v>11.933642312633344</v>
      </c>
      <c r="CC62" s="8">
        <f t="shared" si="49"/>
        <v>20.277326339460792</v>
      </c>
      <c r="CD62" s="8">
        <f t="shared" si="50"/>
        <v>38.747061435740385</v>
      </c>
      <c r="CE62" s="8"/>
      <c r="CF62" s="8">
        <f t="shared" si="51"/>
        <v>48.511342042797374</v>
      </c>
      <c r="CG62" s="8">
        <f t="shared" si="52"/>
        <v>26.868662790978458</v>
      </c>
      <c r="CH62" s="8">
        <f t="shared" si="53"/>
        <v>8.4429663933570875</v>
      </c>
      <c r="CI62" s="8">
        <f t="shared" si="54"/>
        <v>14.762778694063831</v>
      </c>
      <c r="CJ62" s="8">
        <f t="shared" si="55"/>
        <v>21.515357961134722</v>
      </c>
      <c r="CK62" s="8">
        <f t="shared" si="56"/>
        <v>41.092564628977655</v>
      </c>
      <c r="CL62" s="5"/>
      <c r="CM62" s="8">
        <f t="shared" si="57"/>
        <v>22.256520453626681</v>
      </c>
      <c r="CN62" s="8">
        <f t="shared" si="58"/>
        <v>22.146425691918875</v>
      </c>
      <c r="CO62" s="8">
        <f t="shared" si="59"/>
        <v>8.3436884287499318</v>
      </c>
      <c r="CP62" s="8">
        <f t="shared" si="60"/>
        <v>25.504187771111908</v>
      </c>
      <c r="CQ62" s="8">
        <f t="shared" si="61"/>
        <v>19.089730831749147</v>
      </c>
      <c r="CR62" s="8"/>
      <c r="CS62" s="8">
        <f t="shared" si="62"/>
        <v>21.899225498377337</v>
      </c>
      <c r="CT62" s="8">
        <f t="shared" si="63"/>
        <v>25.193876434327578</v>
      </c>
      <c r="CU62" s="8">
        <f t="shared" si="64"/>
        <v>6.3243243243243246</v>
      </c>
      <c r="CV62" s="8">
        <f t="shared" si="65"/>
        <v>6.7533531968217568</v>
      </c>
      <c r="CW62" s="8">
        <f t="shared" si="66"/>
        <v>26.798689500573293</v>
      </c>
      <c r="CX62" s="8">
        <f t="shared" si="67"/>
        <v>23.772599643099372</v>
      </c>
      <c r="CY62" s="8">
        <f t="shared" si="68"/>
        <v>26.052412474919301</v>
      </c>
      <c r="CZ62" s="8">
        <f t="shared" si="69"/>
        <v>30.449029246113565</v>
      </c>
    </row>
    <row r="63" spans="1:104" s="13" customFormat="1" ht="15.75" thickBot="1">
      <c r="A63" s="12" t="s">
        <v>123</v>
      </c>
      <c r="B63" s="13">
        <v>2805</v>
      </c>
      <c r="C63" s="13">
        <v>2814</v>
      </c>
      <c r="D63" s="13">
        <v>3408</v>
      </c>
      <c r="E63" s="13">
        <v>1551</v>
      </c>
      <c r="F63" s="13">
        <v>3078</v>
      </c>
      <c r="G63" s="13">
        <v>1995</v>
      </c>
      <c r="H63" s="13">
        <v>3261</v>
      </c>
      <c r="I63" s="13">
        <v>2490</v>
      </c>
      <c r="J63" s="13">
        <v>3504</v>
      </c>
      <c r="K63" s="13">
        <v>2535</v>
      </c>
      <c r="L63" s="13">
        <v>3687</v>
      </c>
      <c r="M63" s="13">
        <v>1983</v>
      </c>
      <c r="O63" s="13">
        <v>1953</v>
      </c>
      <c r="P63" s="13">
        <v>2769</v>
      </c>
      <c r="Q63" s="13">
        <v>1395</v>
      </c>
      <c r="R63" s="13">
        <v>1428</v>
      </c>
      <c r="S63" s="13">
        <v>1683</v>
      </c>
      <c r="T63" s="13">
        <v>1881</v>
      </c>
      <c r="U63" s="13">
        <v>1596</v>
      </c>
      <c r="V63" s="13">
        <v>2421</v>
      </c>
      <c r="W63" s="13">
        <v>1398</v>
      </c>
      <c r="X63" s="13">
        <v>2409</v>
      </c>
      <c r="Y63" s="13">
        <v>1209</v>
      </c>
      <c r="Z63" s="13">
        <v>2484</v>
      </c>
      <c r="AA63" s="13">
        <v>1008</v>
      </c>
      <c r="AB63" s="13">
        <v>1953</v>
      </c>
      <c r="AC63" s="14"/>
      <c r="AD63" s="13">
        <f t="shared" si="311"/>
        <v>603</v>
      </c>
      <c r="AE63" s="13">
        <f t="shared" si="337"/>
        <v>1263</v>
      </c>
      <c r="AF63" s="13">
        <f t="shared" si="338"/>
        <v>273</v>
      </c>
      <c r="AG63" s="13">
        <f t="shared" si="339"/>
        <v>819</v>
      </c>
      <c r="AH63" s="13">
        <f t="shared" si="340"/>
        <v>456</v>
      </c>
      <c r="AI63" s="13">
        <f t="shared" si="341"/>
        <v>324</v>
      </c>
      <c r="AJ63" s="13">
        <f t="shared" si="342"/>
        <v>699</v>
      </c>
      <c r="AK63" s="13">
        <f t="shared" si="343"/>
        <v>279</v>
      </c>
      <c r="AL63" s="13">
        <f t="shared" si="344"/>
        <v>882</v>
      </c>
      <c r="AM63" s="13">
        <f t="shared" si="345"/>
        <v>831</v>
      </c>
      <c r="AO63" s="13">
        <f t="shared" si="346"/>
        <v>558</v>
      </c>
      <c r="AP63" s="13">
        <f t="shared" si="347"/>
        <v>1341</v>
      </c>
      <c r="AQ63" s="13">
        <f t="shared" si="348"/>
        <v>270</v>
      </c>
      <c r="AR63" s="13">
        <f t="shared" si="349"/>
        <v>888</v>
      </c>
      <c r="AS63" s="13">
        <f t="shared" si="350"/>
        <v>357</v>
      </c>
      <c r="AT63" s="13">
        <f t="shared" si="302"/>
        <v>348</v>
      </c>
      <c r="AU63" s="13">
        <f t="shared" si="303"/>
        <v>555</v>
      </c>
      <c r="AV63" s="13">
        <f t="shared" si="304"/>
        <v>360</v>
      </c>
      <c r="AW63" s="13">
        <f t="shared" si="305"/>
        <v>744</v>
      </c>
      <c r="AX63" s="13">
        <f t="shared" si="306"/>
        <v>285</v>
      </c>
      <c r="AY63" s="13">
        <f t="shared" si="307"/>
        <v>945</v>
      </c>
      <c r="AZ63" s="13">
        <f t="shared" si="308"/>
        <v>816</v>
      </c>
      <c r="BA63" s="14"/>
      <c r="BB63" s="15">
        <f t="shared" si="24"/>
        <v>21.186486486486483</v>
      </c>
      <c r="BC63" s="15">
        <f t="shared" si="25"/>
        <v>44.375675675675673</v>
      </c>
      <c r="BD63" s="15">
        <f t="shared" si="26"/>
        <v>9.5918918918918923</v>
      </c>
      <c r="BE63" s="15">
        <f t="shared" si="27"/>
        <v>28.775675675675675</v>
      </c>
      <c r="BF63" s="15">
        <f t="shared" si="28"/>
        <v>16.02162162162162</v>
      </c>
      <c r="BG63" s="15">
        <f t="shared" si="29"/>
        <v>11.383783783783782</v>
      </c>
      <c r="BH63" s="15">
        <f t="shared" si="30"/>
        <v>24.559459459459458</v>
      </c>
      <c r="BI63" s="15">
        <f t="shared" si="31"/>
        <v>9.8027027027027014</v>
      </c>
      <c r="BJ63" s="15">
        <f t="shared" si="32"/>
        <v>30.989189189189187</v>
      </c>
      <c r="BK63" s="15">
        <f t="shared" si="33"/>
        <v>29.197297297297293</v>
      </c>
      <c r="BL63" s="15"/>
      <c r="BM63" s="15">
        <f t="shared" si="34"/>
        <v>19.605405405405403</v>
      </c>
      <c r="BN63" s="15">
        <f t="shared" si="35"/>
        <v>47.116216216216216</v>
      </c>
      <c r="BO63" s="15">
        <f t="shared" si="36"/>
        <v>9.486486486486486</v>
      </c>
      <c r="BP63" s="15">
        <f t="shared" si="37"/>
        <v>31.199999999999996</v>
      </c>
      <c r="BQ63" s="15">
        <f t="shared" si="38"/>
        <v>12.543243243243243</v>
      </c>
      <c r="BR63" s="15">
        <f t="shared" si="39"/>
        <v>12.227027027027027</v>
      </c>
      <c r="BS63" s="15">
        <f t="shared" si="40"/>
        <v>19.5</v>
      </c>
      <c r="BT63" s="15">
        <f t="shared" si="41"/>
        <v>12.648648648648649</v>
      </c>
      <c r="BU63" s="15">
        <f t="shared" si="42"/>
        <v>26.140540540540538</v>
      </c>
      <c r="BV63" s="15">
        <f t="shared" si="43"/>
        <v>10.013513513513514</v>
      </c>
      <c r="BW63" s="15">
        <f t="shared" si="44"/>
        <v>33.202702702702702</v>
      </c>
      <c r="BX63" s="15">
        <f t="shared" si="45"/>
        <v>28.670270270270269</v>
      </c>
      <c r="BY63" s="14"/>
      <c r="BZ63" s="15">
        <f t="shared" si="46"/>
        <v>49.173852821543569</v>
      </c>
      <c r="CA63" s="15">
        <f t="shared" si="47"/>
        <v>30.332225448479942</v>
      </c>
      <c r="CB63" s="15">
        <f t="shared" si="48"/>
        <v>19.654080813468536</v>
      </c>
      <c r="CC63" s="15">
        <f t="shared" si="49"/>
        <v>26.443525279705192</v>
      </c>
      <c r="CD63" s="15">
        <f t="shared" si="50"/>
        <v>42.577130200027852</v>
      </c>
      <c r="CE63" s="15"/>
      <c r="CF63" s="15">
        <f t="shared" si="51"/>
        <v>51.032438229458876</v>
      </c>
      <c r="CG63" s="15">
        <f t="shared" si="52"/>
        <v>32.610326981775117</v>
      </c>
      <c r="CH63" s="15">
        <f t="shared" si="53"/>
        <v>17.516653247090801</v>
      </c>
      <c r="CI63" s="15">
        <f t="shared" si="54"/>
        <v>23.243027183156698</v>
      </c>
      <c r="CJ63" s="15">
        <f t="shared" si="55"/>
        <v>27.992826092357326</v>
      </c>
      <c r="CK63" s="15">
        <f t="shared" si="56"/>
        <v>43.868027812227943</v>
      </c>
      <c r="CL63" s="16"/>
      <c r="CM63" s="15">
        <f t="shared" si="57"/>
        <v>19.436939672000889</v>
      </c>
      <c r="CN63" s="15">
        <f t="shared" si="58"/>
        <v>18.542365759973169</v>
      </c>
      <c r="CO63" s="15">
        <f t="shared" si="59"/>
        <v>8.683000191763675</v>
      </c>
      <c r="CP63" s="15">
        <f t="shared" si="60"/>
        <v>20.432614220555532</v>
      </c>
      <c r="CQ63" s="15">
        <f t="shared" si="61"/>
        <v>18.068651041923388</v>
      </c>
      <c r="CR63" s="15"/>
      <c r="CS63" s="15">
        <f t="shared" si="62"/>
        <v>18.860499959677618</v>
      </c>
      <c r="CT63" s="15">
        <f t="shared" si="63"/>
        <v>19.217634227530215</v>
      </c>
      <c r="CU63" s="15">
        <f t="shared" si="64"/>
        <v>6.9695214587875141</v>
      </c>
      <c r="CV63" s="15">
        <f t="shared" si="65"/>
        <v>7.1442785395717943</v>
      </c>
      <c r="CW63" s="15">
        <f t="shared" si="66"/>
        <v>19.948651761095633</v>
      </c>
      <c r="CX63" s="15">
        <f t="shared" si="67"/>
        <v>22.915920571337477</v>
      </c>
      <c r="CY63" s="15">
        <f t="shared" si="68"/>
        <v>21.081344592947652</v>
      </c>
      <c r="CZ63" s="15">
        <f t="shared" si="69"/>
        <v>21.082135108785099</v>
      </c>
    </row>
    <row r="64" spans="1:104" s="7" customFormat="1">
      <c r="A64" s="6" t="s">
        <v>124</v>
      </c>
      <c r="B64" s="7">
        <v>3177</v>
      </c>
      <c r="C64" s="7">
        <v>2418</v>
      </c>
      <c r="D64" s="7">
        <v>3636</v>
      </c>
      <c r="E64" s="7">
        <v>1047</v>
      </c>
      <c r="F64" s="7">
        <v>3309</v>
      </c>
      <c r="G64" s="7">
        <v>1638</v>
      </c>
      <c r="H64" s="7">
        <v>3435</v>
      </c>
      <c r="I64" s="7">
        <v>2139</v>
      </c>
      <c r="J64" s="7">
        <v>3735</v>
      </c>
      <c r="K64" s="7">
        <v>2115</v>
      </c>
      <c r="L64" s="7">
        <v>3951</v>
      </c>
      <c r="M64" s="7">
        <v>1593</v>
      </c>
      <c r="O64" s="7">
        <v>2331</v>
      </c>
      <c r="P64" s="7">
        <v>2472</v>
      </c>
      <c r="Q64" s="7">
        <v>1737</v>
      </c>
      <c r="R64" s="7">
        <v>1122</v>
      </c>
      <c r="S64" s="7">
        <v>2070</v>
      </c>
      <c r="T64" s="7">
        <v>1743</v>
      </c>
      <c r="U64" s="7">
        <v>1998</v>
      </c>
      <c r="V64" s="7">
        <v>2217</v>
      </c>
      <c r="W64" s="7">
        <v>1758</v>
      </c>
      <c r="X64" s="7">
        <v>2199</v>
      </c>
      <c r="Y64" s="7">
        <v>1593</v>
      </c>
      <c r="Z64" s="7">
        <v>2253</v>
      </c>
      <c r="AA64" s="7">
        <v>1404</v>
      </c>
      <c r="AB64" s="7">
        <v>1764</v>
      </c>
      <c r="AC64" s="3"/>
      <c r="AD64" s="7">
        <f t="shared" si="311"/>
        <v>459</v>
      </c>
      <c r="AE64" s="7">
        <f t="shared" si="337"/>
        <v>1371</v>
      </c>
      <c r="AF64" s="7">
        <f t="shared" si="338"/>
        <v>132</v>
      </c>
      <c r="AG64" s="7">
        <f t="shared" si="339"/>
        <v>780</v>
      </c>
      <c r="AH64" s="7">
        <f t="shared" si="340"/>
        <v>258</v>
      </c>
      <c r="AI64" s="7">
        <f t="shared" si="341"/>
        <v>279</v>
      </c>
      <c r="AJ64" s="7">
        <f t="shared" si="342"/>
        <v>558</v>
      </c>
      <c r="AK64" s="7">
        <f t="shared" si="343"/>
        <v>303</v>
      </c>
      <c r="AL64" s="7">
        <f t="shared" si="344"/>
        <v>774</v>
      </c>
      <c r="AM64" s="7">
        <f t="shared" si="345"/>
        <v>825</v>
      </c>
      <c r="AO64" s="7">
        <f t="shared" si="346"/>
        <v>594</v>
      </c>
      <c r="AP64" s="7">
        <f t="shared" si="347"/>
        <v>1350</v>
      </c>
      <c r="AQ64" s="7">
        <f t="shared" si="348"/>
        <v>261</v>
      </c>
      <c r="AR64" s="7">
        <f t="shared" si="349"/>
        <v>729</v>
      </c>
      <c r="AS64" s="7">
        <f t="shared" si="350"/>
        <v>333</v>
      </c>
      <c r="AT64" s="7">
        <f t="shared" si="302"/>
        <v>255</v>
      </c>
      <c r="AU64" s="7">
        <f t="shared" si="303"/>
        <v>573</v>
      </c>
      <c r="AV64" s="7">
        <f t="shared" si="304"/>
        <v>273</v>
      </c>
      <c r="AW64" s="7">
        <f t="shared" si="305"/>
        <v>738</v>
      </c>
      <c r="AX64" s="7">
        <f t="shared" si="306"/>
        <v>219</v>
      </c>
      <c r="AY64" s="7">
        <f t="shared" si="307"/>
        <v>927</v>
      </c>
      <c r="AZ64" s="7">
        <f t="shared" si="308"/>
        <v>708</v>
      </c>
      <c r="BA64" s="3"/>
      <c r="BB64" s="8">
        <f t="shared" ref="BB64:BK64" si="411">AD64*11.7/342</f>
        <v>15.702631578947367</v>
      </c>
      <c r="BC64" s="8">
        <f t="shared" si="411"/>
        <v>46.902631578947364</v>
      </c>
      <c r="BD64" s="8">
        <f t="shared" si="411"/>
        <v>4.5157894736842099</v>
      </c>
      <c r="BE64" s="8">
        <f t="shared" si="411"/>
        <v>26.684210526315791</v>
      </c>
      <c r="BF64" s="8">
        <f t="shared" si="411"/>
        <v>8.8263157894736839</v>
      </c>
      <c r="BG64" s="8">
        <f t="shared" si="411"/>
        <v>9.5447368421052623</v>
      </c>
      <c r="BH64" s="8">
        <f t="shared" si="411"/>
        <v>19.089473684210525</v>
      </c>
      <c r="BI64" s="8">
        <f t="shared" si="411"/>
        <v>10.36578947368421</v>
      </c>
      <c r="BJ64" s="8">
        <f t="shared" si="411"/>
        <v>26.47894736842105</v>
      </c>
      <c r="BK64" s="8">
        <f t="shared" si="411"/>
        <v>28.223684210526315</v>
      </c>
      <c r="BL64" s="8"/>
      <c r="BM64" s="8">
        <f t="shared" ref="BM64:BX64" si="412">AO64*11.7/342</f>
        <v>20.321052631578944</v>
      </c>
      <c r="BN64" s="8">
        <f t="shared" si="412"/>
        <v>46.184210526315788</v>
      </c>
      <c r="BO64" s="8">
        <f t="shared" si="412"/>
        <v>8.9289473684210527</v>
      </c>
      <c r="BP64" s="8">
        <f t="shared" si="412"/>
        <v>24.939473684210522</v>
      </c>
      <c r="BQ64" s="8">
        <f t="shared" si="412"/>
        <v>11.392105263157895</v>
      </c>
      <c r="BR64" s="8">
        <f t="shared" si="412"/>
        <v>8.723684210526315</v>
      </c>
      <c r="BS64" s="8">
        <f t="shared" si="412"/>
        <v>19.602631578947367</v>
      </c>
      <c r="BT64" s="8">
        <f t="shared" si="412"/>
        <v>9.3394736842105264</v>
      </c>
      <c r="BU64" s="8">
        <f t="shared" si="412"/>
        <v>25.247368421052634</v>
      </c>
      <c r="BV64" s="8">
        <f t="shared" si="412"/>
        <v>7.4921052631578942</v>
      </c>
      <c r="BW64" s="8">
        <f t="shared" si="412"/>
        <v>31.713157894736842</v>
      </c>
      <c r="BX64" s="8">
        <f t="shared" si="412"/>
        <v>24.221052631578949</v>
      </c>
      <c r="BY64" s="3"/>
      <c r="BZ64" s="8">
        <f t="shared" si="46"/>
        <v>49.461393910145979</v>
      </c>
      <c r="CA64" s="8">
        <f t="shared" si="47"/>
        <v>27.06361849390025</v>
      </c>
      <c r="CB64" s="8">
        <f t="shared" si="48"/>
        <v>13.000225067303797</v>
      </c>
      <c r="CC64" s="8">
        <f t="shared" si="49"/>
        <v>21.722283419403873</v>
      </c>
      <c r="CD64" s="8">
        <f t="shared" si="50"/>
        <v>38.700271370561794</v>
      </c>
      <c r="CE64" s="8"/>
      <c r="CF64" s="8">
        <f t="shared" si="51"/>
        <v>50.457174732583468</v>
      </c>
      <c r="CG64" s="8">
        <f t="shared" si="52"/>
        <v>26.48968570507137</v>
      </c>
      <c r="CH64" s="8">
        <f t="shared" si="53"/>
        <v>14.348614167641973</v>
      </c>
      <c r="CI64" s="8">
        <f t="shared" si="54"/>
        <v>21.713795926046775</v>
      </c>
      <c r="CJ64" s="8">
        <f t="shared" si="55"/>
        <v>26.335551132691414</v>
      </c>
      <c r="CK64" s="8">
        <f t="shared" si="56"/>
        <v>39.904683612806991</v>
      </c>
      <c r="CL64" s="5"/>
      <c r="CM64" s="8">
        <f t="shared" si="57"/>
        <v>23.106925069112599</v>
      </c>
      <c r="CN64" s="8">
        <f t="shared" si="58"/>
        <v>17.673205574848577</v>
      </c>
      <c r="CO64" s="8">
        <f t="shared" si="59"/>
        <v>10.29594762011355</v>
      </c>
      <c r="CP64" s="8">
        <f t="shared" si="60"/>
        <v>19.326373838922109</v>
      </c>
      <c r="CQ64" s="8">
        <f t="shared" si="61"/>
        <v>21.564601938981006</v>
      </c>
      <c r="CR64" s="8"/>
      <c r="CS64" s="8">
        <f t="shared" si="62"/>
        <v>24.106407982467534</v>
      </c>
      <c r="CT64" s="8">
        <f t="shared" si="63"/>
        <v>16.401797921851493</v>
      </c>
      <c r="CU64" s="8">
        <f t="shared" si="64"/>
        <v>8.2335860387908575</v>
      </c>
      <c r="CV64" s="8">
        <f t="shared" si="65"/>
        <v>5.9393454268734898</v>
      </c>
      <c r="CW64" s="8">
        <f t="shared" si="66"/>
        <v>17.934996893599042</v>
      </c>
      <c r="CX64" s="8">
        <f t="shared" si="67"/>
        <v>24.741874768012448</v>
      </c>
      <c r="CY64" s="8">
        <f t="shared" si="68"/>
        <v>18.902051069289772</v>
      </c>
      <c r="CZ64" s="8">
        <f t="shared" si="69"/>
        <v>19.186616158462868</v>
      </c>
    </row>
    <row r="65" spans="1:104" s="7" customFormat="1">
      <c r="A65" s="6" t="s">
        <v>125</v>
      </c>
      <c r="B65" s="7">
        <v>3192</v>
      </c>
      <c r="C65" s="7">
        <v>2412</v>
      </c>
      <c r="D65" s="7">
        <v>3672</v>
      </c>
      <c r="E65" s="7">
        <v>969</v>
      </c>
      <c r="F65" s="7">
        <v>3333</v>
      </c>
      <c r="G65" s="7">
        <v>1587</v>
      </c>
      <c r="H65" s="7">
        <v>3426</v>
      </c>
      <c r="I65" s="7">
        <v>2379</v>
      </c>
      <c r="J65" s="7">
        <v>3702</v>
      </c>
      <c r="K65" s="7">
        <v>2448</v>
      </c>
      <c r="L65" s="7">
        <v>4014</v>
      </c>
      <c r="M65" s="7">
        <v>1542</v>
      </c>
      <c r="O65" s="7">
        <v>2358</v>
      </c>
      <c r="P65" s="7">
        <v>2469</v>
      </c>
      <c r="Q65" s="7">
        <v>1722</v>
      </c>
      <c r="R65" s="7">
        <v>1062</v>
      </c>
      <c r="S65" s="7">
        <v>2067</v>
      </c>
      <c r="T65" s="7">
        <v>1710</v>
      </c>
      <c r="U65" s="7">
        <v>2046</v>
      </c>
      <c r="V65" s="7">
        <v>2493</v>
      </c>
      <c r="W65" s="7">
        <v>1815</v>
      </c>
      <c r="X65" s="7">
        <v>2532</v>
      </c>
      <c r="Y65" s="7">
        <v>1653</v>
      </c>
      <c r="Z65" s="7">
        <v>2544</v>
      </c>
      <c r="AA65" s="7">
        <v>1383</v>
      </c>
      <c r="AB65" s="7">
        <v>1725</v>
      </c>
      <c r="AC65" s="3"/>
      <c r="AD65" s="7">
        <f t="shared" ref="AD65:AD81" si="413">ABS(B65-D65)</f>
        <v>480</v>
      </c>
      <c r="AE65" s="7">
        <f t="shared" ref="AE65:AE81" si="414">ABS(C65-E65)</f>
        <v>1443</v>
      </c>
      <c r="AF65" s="7">
        <f t="shared" ref="AF65:AF81" si="415">ABS(B65-F65)</f>
        <v>141</v>
      </c>
      <c r="AG65" s="7">
        <f t="shared" ref="AG65:AG81" si="416">ABS(C65-G65)</f>
        <v>825</v>
      </c>
      <c r="AH65" s="7">
        <f t="shared" ref="AH65:AH81" si="417">ABS(B65-H65)</f>
        <v>234</v>
      </c>
      <c r="AI65" s="7">
        <f t="shared" ref="AI65:AI81" si="418">ABS(C65-I65)</f>
        <v>33</v>
      </c>
      <c r="AJ65" s="7">
        <f t="shared" ref="AJ65:AJ81" si="419">ABS(B65-J65)</f>
        <v>510</v>
      </c>
      <c r="AK65" s="7">
        <f t="shared" ref="AK65:AK81" si="420">ABS(C65-K65)</f>
        <v>36</v>
      </c>
      <c r="AL65" s="7">
        <f t="shared" ref="AL65:AL81" si="421">ABS(B65-L65)</f>
        <v>822</v>
      </c>
      <c r="AM65" s="7">
        <f t="shared" ref="AM65:AM81" si="422">ABS(C65-M65)</f>
        <v>870</v>
      </c>
      <c r="AO65" s="7">
        <f t="shared" ref="AO65:AO81" si="423">ABS(O65-Q65)</f>
        <v>636</v>
      </c>
      <c r="AP65" s="7">
        <f t="shared" ref="AP65:AP81" si="424">ABS(P65-R65)</f>
        <v>1407</v>
      </c>
      <c r="AQ65" s="7">
        <f t="shared" ref="AQ65:AQ81" si="425">ABS(O65-S65)</f>
        <v>291</v>
      </c>
      <c r="AR65" s="7">
        <f t="shared" ref="AR65:AR81" si="426">ABS(P65-T65)</f>
        <v>759</v>
      </c>
      <c r="AS65" s="7">
        <f t="shared" ref="AS65:AS81" si="427">ABS(O65-U65)</f>
        <v>312</v>
      </c>
      <c r="AT65" s="7">
        <f t="shared" ref="AT65:AT81" si="428">ABS(P65-V65)</f>
        <v>24</v>
      </c>
      <c r="AU65" s="7">
        <f t="shared" ref="AU65:AU81" si="429">ABS(O65-W65)</f>
        <v>543</v>
      </c>
      <c r="AV65" s="7">
        <f t="shared" ref="AV65:AV81" si="430">ABS(P65-X65)</f>
        <v>63</v>
      </c>
      <c r="AW65" s="7">
        <f t="shared" ref="AW65:AW81" si="431">ABS(O65-Y65)</f>
        <v>705</v>
      </c>
      <c r="AX65" s="7">
        <f t="shared" ref="AX65:AX81" si="432">ABS(P65-Z65)</f>
        <v>75</v>
      </c>
      <c r="AY65" s="7">
        <f t="shared" ref="AY65:AY81" si="433">ABS(O65-AA65)</f>
        <v>975</v>
      </c>
      <c r="AZ65" s="7">
        <f t="shared" ref="AZ65:AZ81" si="434">ABS(P65-AB65)</f>
        <v>744</v>
      </c>
      <c r="BA65" s="3"/>
      <c r="BB65" s="8">
        <f t="shared" ref="BB65:BB66" si="435">AD65*11.7/342</f>
        <v>16.421052631578949</v>
      </c>
      <c r="BC65" s="8">
        <f t="shared" ref="BC65:BC66" si="436">AE65*11.7/342</f>
        <v>49.36578947368421</v>
      </c>
      <c r="BD65" s="8">
        <f t="shared" ref="BD65:BD66" si="437">AF65*11.7/342</f>
        <v>4.8236842105263156</v>
      </c>
      <c r="BE65" s="8">
        <f t="shared" ref="BE65:BE66" si="438">AG65*11.7/342</f>
        <v>28.223684210526315</v>
      </c>
      <c r="BF65" s="8">
        <f t="shared" ref="BF65:BF66" si="439">AH65*11.7/342</f>
        <v>8.0052631578947366</v>
      </c>
      <c r="BG65" s="8">
        <f t="shared" ref="BG65:BG66" si="440">AI65*11.7/342</f>
        <v>1.1289473684210525</v>
      </c>
      <c r="BH65" s="8">
        <f t="shared" ref="BH65:BH66" si="441">AJ65*11.7/342</f>
        <v>17.44736842105263</v>
      </c>
      <c r="BI65" s="8">
        <f t="shared" ref="BI65:BI66" si="442">AK65*11.7/342</f>
        <v>1.2315789473684211</v>
      </c>
      <c r="BJ65" s="8">
        <f t="shared" ref="BJ65:BJ66" si="443">AL65*11.7/342</f>
        <v>28.121052631578948</v>
      </c>
      <c r="BK65" s="8">
        <f t="shared" ref="BK65:BK66" si="444">AM65*11.7/342</f>
        <v>29.763157894736842</v>
      </c>
      <c r="BL65" s="8"/>
      <c r="BM65" s="8">
        <f t="shared" ref="BM65:BM66" si="445">AO65*11.7/342</f>
        <v>21.757894736842104</v>
      </c>
      <c r="BN65" s="8">
        <f t="shared" ref="BN65:BN66" si="446">AP65*11.7/342</f>
        <v>48.134210526315783</v>
      </c>
      <c r="BO65" s="8">
        <f t="shared" ref="BO65:BO66" si="447">AQ65*11.7/342</f>
        <v>9.9552631578947359</v>
      </c>
      <c r="BP65" s="8">
        <f t="shared" ref="BP65:BP66" si="448">AR65*11.7/342</f>
        <v>25.965789473684207</v>
      </c>
      <c r="BQ65" s="8">
        <f t="shared" ref="BQ65:BQ66" si="449">AS65*11.7/342</f>
        <v>10.673684210526314</v>
      </c>
      <c r="BR65" s="8">
        <f t="shared" ref="BR65:BR66" si="450">AT65*11.7/342</f>
        <v>0.82105263157894726</v>
      </c>
      <c r="BS65" s="8">
        <f t="shared" ref="BS65:BS66" si="451">AU65*11.7/342</f>
        <v>18.576315789473682</v>
      </c>
      <c r="BT65" s="8">
        <f t="shared" ref="BT65:BT66" si="452">AV65*11.7/342</f>
        <v>2.1552631578947365</v>
      </c>
      <c r="BU65" s="8">
        <f t="shared" ref="BU65:BU66" si="453">AW65*11.7/342</f>
        <v>24.118421052631579</v>
      </c>
      <c r="BV65" s="8">
        <f t="shared" ref="BV65:BV66" si="454">AX65*11.7/342</f>
        <v>2.5657894736842106</v>
      </c>
      <c r="BW65" s="8">
        <f t="shared" ref="BW65:BW66" si="455">AY65*11.7/342</f>
        <v>33.35526315789474</v>
      </c>
      <c r="BX65" s="8">
        <f t="shared" ref="BX65:BX66" si="456">AZ65*11.7/342</f>
        <v>25.452631578947365</v>
      </c>
      <c r="BY65" s="3"/>
      <c r="BZ65" s="8">
        <f t="shared" ref="BZ65:BZ81" si="457">SQRT(BB65^2+BC65^2)</f>
        <v>52.025302881282649</v>
      </c>
      <c r="CA65" s="8">
        <f t="shared" ref="CA65:CA81" si="458">SQRT(BD65^2+BE65^2)</f>
        <v>28.632923004443562</v>
      </c>
      <c r="CB65" s="8">
        <f t="shared" ref="CB65:CB81" si="459">SQRT(BF65^2+BG65^2)</f>
        <v>8.0844765067264337</v>
      </c>
      <c r="CC65" s="8">
        <f t="shared" ref="CC65:CC81" si="460">SQRT(BH65^2+BI65^2)</f>
        <v>17.490781901434413</v>
      </c>
      <c r="CD65" s="8">
        <f t="shared" ref="CD65:CD81" si="461">SQRT(BJ65^2+BK65^2)</f>
        <v>40.94678459873338</v>
      </c>
      <c r="CE65" s="8"/>
      <c r="CF65" s="8">
        <f t="shared" ref="CF65:CF81" si="462">SQRT(BM65^2+BN65^2)</f>
        <v>52.82336799534076</v>
      </c>
      <c r="CG65" s="8">
        <f t="shared" ref="CG65:CG81" si="463">SQRT(BO65^2+BP65^2)</f>
        <v>27.808802339090871</v>
      </c>
      <c r="CH65" s="8">
        <f t="shared" ref="CH65:CH81" si="464">SQRT(BQ65^2+BR65^2)</f>
        <v>10.705216581174874</v>
      </c>
      <c r="CI65" s="8">
        <f t="shared" ref="CI65:CI81" si="465">SQRT(BS65^2+BT65^2)</f>
        <v>18.700926917937188</v>
      </c>
      <c r="CJ65" s="8">
        <f t="shared" ref="CJ65:CJ81" si="466">SQRT(BU65^2+BV65^2)</f>
        <v>24.254515243461181</v>
      </c>
      <c r="CK65" s="8">
        <f t="shared" ref="CK65:CK81" si="467">SQRT(BW65^2+BX65^2)</f>
        <v>41.957240550661083</v>
      </c>
      <c r="CL65" s="5"/>
      <c r="CM65" s="8">
        <f t="shared" ref="CM65:CM81" si="468">SQRT((BB65-BD65)^2+(BC65-BE65)^2)</f>
        <v>24.114053355918362</v>
      </c>
      <c r="CN65" s="8">
        <f t="shared" ref="CN65:CN81" si="469">SQRT((BD65-BF65)^2+(BE65-BG65)^2)</f>
        <v>27.28089458103004</v>
      </c>
      <c r="CO65" s="8">
        <f t="shared" ref="CO65:CO81" si="470">SQRT((BF65-BH65)^2+(BG65-BI65)^2)</f>
        <v>9.4426630270041532</v>
      </c>
      <c r="CP65" s="8">
        <f t="shared" ref="CP65:CP81" si="471">SQRT((BH65-BJ65)^2+(BI65-BK65)^2)</f>
        <v>30.462740058240914</v>
      </c>
      <c r="CQ65" s="8">
        <f t="shared" ref="CQ65:CQ81" si="472">SQRT((BB65-BJ65)^2+(BC65-BK65)^2)</f>
        <v>22.82877931077228</v>
      </c>
      <c r="CR65" s="8"/>
      <c r="CS65" s="8">
        <f t="shared" ref="CS65:CS81" si="473">SQRT((BM65-BO65)^2+(BN65-BP65)^2)</f>
        <v>25.114557614163235</v>
      </c>
      <c r="CT65" s="8">
        <f t="shared" ref="CT65:CT81" si="474">SQRT((BO65-BQ65)^2+(BP65-BR65)^2)</f>
        <v>25.154997906332447</v>
      </c>
      <c r="CU65" s="8">
        <f t="shared" ref="CU65:CU81" si="475">SQRT((BQ65-BS65)^2+(BR65-BT65)^2)</f>
        <v>8.0144683916719028</v>
      </c>
      <c r="CV65" s="8">
        <f t="shared" ref="CV65:CV81" si="476">SQRT((BS65-BU65)^2+(BT65-BV65)^2)</f>
        <v>5.5572891416479431</v>
      </c>
      <c r="CW65" s="8">
        <f t="shared" ref="CW65:CW81" si="477">SQRT((BU65-BW65)^2+(BV65-BX65)^2)</f>
        <v>24.68049419336673</v>
      </c>
      <c r="CX65" s="8">
        <f t="shared" ref="CX65:CX81" si="478">SQRT((BM65-BW65)^2+(BN65-BX65)^2)</f>
        <v>25.474555498366112</v>
      </c>
      <c r="CY65" s="8">
        <f t="shared" ref="CY65:CY81" si="479">SQRT((BO65-BS65)^2+(BP65-BT65)^2)</f>
        <v>25.323185263930704</v>
      </c>
      <c r="CZ65" s="8">
        <f t="shared" ref="CZ65:CZ81" si="480">SQRT((BS65-BW65)^2+(BT65-BX65)^2)</f>
        <v>27.589575217187015</v>
      </c>
    </row>
    <row r="66" spans="1:104" s="13" customFormat="1" ht="15.75" thickBot="1">
      <c r="A66" s="12" t="s">
        <v>126</v>
      </c>
      <c r="B66" s="13">
        <v>3432</v>
      </c>
      <c r="C66" s="13">
        <v>2778</v>
      </c>
      <c r="D66" s="13">
        <v>3954</v>
      </c>
      <c r="E66" s="13">
        <v>1239</v>
      </c>
      <c r="F66" s="13">
        <v>3609</v>
      </c>
      <c r="G66" s="13">
        <v>1779</v>
      </c>
      <c r="H66" s="13">
        <v>3693</v>
      </c>
      <c r="I66" s="13">
        <v>2472</v>
      </c>
      <c r="J66" s="13">
        <v>4008</v>
      </c>
      <c r="K66" s="13">
        <v>2442</v>
      </c>
      <c r="L66" s="13">
        <v>4242</v>
      </c>
      <c r="M66" s="13">
        <v>1728</v>
      </c>
      <c r="O66" s="13">
        <v>2559</v>
      </c>
      <c r="P66" s="13">
        <v>2850</v>
      </c>
      <c r="Q66" s="13">
        <v>1863</v>
      </c>
      <c r="R66" s="13">
        <v>1344</v>
      </c>
      <c r="S66" s="13">
        <v>2226</v>
      </c>
      <c r="T66" s="13">
        <v>1908</v>
      </c>
      <c r="U66" s="13">
        <v>2223</v>
      </c>
      <c r="V66" s="13">
        <v>2577</v>
      </c>
      <c r="W66" s="13">
        <v>1971</v>
      </c>
      <c r="X66" s="13">
        <v>2553</v>
      </c>
      <c r="Y66" s="13">
        <v>1812</v>
      </c>
      <c r="Z66" s="13">
        <v>2601</v>
      </c>
      <c r="AA66" s="13">
        <v>1584</v>
      </c>
      <c r="AB66" s="13">
        <v>1923</v>
      </c>
      <c r="AC66" s="14"/>
      <c r="AD66" s="13">
        <f t="shared" si="413"/>
        <v>522</v>
      </c>
      <c r="AE66" s="13">
        <f t="shared" si="414"/>
        <v>1539</v>
      </c>
      <c r="AF66" s="13">
        <f t="shared" si="415"/>
        <v>177</v>
      </c>
      <c r="AG66" s="13">
        <f t="shared" si="416"/>
        <v>999</v>
      </c>
      <c r="AH66" s="13">
        <f t="shared" si="417"/>
        <v>261</v>
      </c>
      <c r="AI66" s="13">
        <f t="shared" si="418"/>
        <v>306</v>
      </c>
      <c r="AJ66" s="13">
        <f t="shared" si="419"/>
        <v>576</v>
      </c>
      <c r="AK66" s="13">
        <f t="shared" si="420"/>
        <v>336</v>
      </c>
      <c r="AL66" s="13">
        <f t="shared" si="421"/>
        <v>810</v>
      </c>
      <c r="AM66" s="13">
        <f t="shared" si="422"/>
        <v>1050</v>
      </c>
      <c r="AO66" s="13">
        <f t="shared" si="423"/>
        <v>696</v>
      </c>
      <c r="AP66" s="13">
        <f t="shared" si="424"/>
        <v>1506</v>
      </c>
      <c r="AQ66" s="13">
        <f t="shared" si="425"/>
        <v>333</v>
      </c>
      <c r="AR66" s="13">
        <f t="shared" si="426"/>
        <v>942</v>
      </c>
      <c r="AS66" s="13">
        <f t="shared" si="427"/>
        <v>336</v>
      </c>
      <c r="AT66" s="13">
        <f t="shared" si="428"/>
        <v>273</v>
      </c>
      <c r="AU66" s="13">
        <f t="shared" si="429"/>
        <v>588</v>
      </c>
      <c r="AV66" s="13">
        <f t="shared" si="430"/>
        <v>297</v>
      </c>
      <c r="AW66" s="13">
        <f t="shared" si="431"/>
        <v>747</v>
      </c>
      <c r="AX66" s="13">
        <f t="shared" si="432"/>
        <v>249</v>
      </c>
      <c r="AY66" s="13">
        <f t="shared" si="433"/>
        <v>975</v>
      </c>
      <c r="AZ66" s="13">
        <f t="shared" si="434"/>
        <v>927</v>
      </c>
      <c r="BA66" s="14"/>
      <c r="BB66" s="15">
        <f t="shared" si="435"/>
        <v>17.857894736842105</v>
      </c>
      <c r="BC66" s="15">
        <f t="shared" si="436"/>
        <v>52.65</v>
      </c>
      <c r="BD66" s="15">
        <f t="shared" si="437"/>
        <v>6.0552631578947373</v>
      </c>
      <c r="BE66" s="15">
        <f t="shared" si="438"/>
        <v>34.176315789473684</v>
      </c>
      <c r="BF66" s="15">
        <f t="shared" si="439"/>
        <v>8.9289473684210527</v>
      </c>
      <c r="BG66" s="15">
        <f t="shared" si="440"/>
        <v>10.468421052631578</v>
      </c>
      <c r="BH66" s="15">
        <f t="shared" si="441"/>
        <v>19.705263157894738</v>
      </c>
      <c r="BI66" s="15">
        <f t="shared" si="442"/>
        <v>11.494736842105263</v>
      </c>
      <c r="BJ66" s="15">
        <f t="shared" si="443"/>
        <v>27.710526315789473</v>
      </c>
      <c r="BK66" s="15">
        <f t="shared" si="444"/>
        <v>35.921052631578945</v>
      </c>
      <c r="BL66" s="15"/>
      <c r="BM66" s="15">
        <f t="shared" si="445"/>
        <v>23.810526315789474</v>
      </c>
      <c r="BN66" s="15">
        <f t="shared" si="446"/>
        <v>51.521052631578947</v>
      </c>
      <c r="BO66" s="15">
        <f t="shared" si="447"/>
        <v>11.392105263157895</v>
      </c>
      <c r="BP66" s="15">
        <f t="shared" si="448"/>
        <v>32.226315789473681</v>
      </c>
      <c r="BQ66" s="15">
        <f t="shared" si="449"/>
        <v>11.494736842105263</v>
      </c>
      <c r="BR66" s="15">
        <f t="shared" si="450"/>
        <v>9.3394736842105264</v>
      </c>
      <c r="BS66" s="15">
        <f t="shared" si="451"/>
        <v>20.11578947368421</v>
      </c>
      <c r="BT66" s="15">
        <f t="shared" si="452"/>
        <v>10.160526315789472</v>
      </c>
      <c r="BU66" s="15">
        <f t="shared" si="453"/>
        <v>25.555263157894736</v>
      </c>
      <c r="BV66" s="15">
        <f t="shared" si="454"/>
        <v>8.5184210526315773</v>
      </c>
      <c r="BW66" s="15">
        <f t="shared" si="455"/>
        <v>33.35526315789474</v>
      </c>
      <c r="BX66" s="15">
        <f t="shared" si="456"/>
        <v>31.713157894736842</v>
      </c>
      <c r="BY66" s="14"/>
      <c r="BZ66" s="15">
        <f t="shared" si="457"/>
        <v>55.596105119262923</v>
      </c>
      <c r="CA66" s="15">
        <f t="shared" si="458"/>
        <v>34.708597967264332</v>
      </c>
      <c r="CB66" s="15">
        <f t="shared" si="459"/>
        <v>13.759140250873719</v>
      </c>
      <c r="CC66" s="15">
        <f t="shared" si="460"/>
        <v>22.812855393201787</v>
      </c>
      <c r="CD66" s="15">
        <f t="shared" si="461"/>
        <v>45.367337268774385</v>
      </c>
      <c r="CE66" s="15"/>
      <c r="CF66" s="15">
        <f t="shared" si="462"/>
        <v>56.757026240817368</v>
      </c>
      <c r="CG66" s="15">
        <f t="shared" si="463"/>
        <v>34.180630358285526</v>
      </c>
      <c r="CH66" s="15">
        <f t="shared" si="464"/>
        <v>14.810629418337124</v>
      </c>
      <c r="CI66" s="15">
        <f t="shared" si="465"/>
        <v>22.536221536970984</v>
      </c>
      <c r="CJ66" s="15">
        <f t="shared" si="466"/>
        <v>26.93761259464485</v>
      </c>
      <c r="CK66" s="15">
        <f t="shared" si="467"/>
        <v>46.02497109166849</v>
      </c>
      <c r="CL66" s="16"/>
      <c r="CM66" s="15">
        <f t="shared" si="468"/>
        <v>21.922114872854191</v>
      </c>
      <c r="CN66" s="15">
        <f t="shared" si="469"/>
        <v>23.881422357033383</v>
      </c>
      <c r="CO66" s="15">
        <f t="shared" si="470"/>
        <v>10.82507764841356</v>
      </c>
      <c r="CP66" s="15">
        <f t="shared" si="471"/>
        <v>25.704652132916294</v>
      </c>
      <c r="CQ66" s="15">
        <f t="shared" si="472"/>
        <v>19.414737419956847</v>
      </c>
      <c r="CR66" s="15"/>
      <c r="CS66" s="15">
        <f t="shared" si="473"/>
        <v>22.945676090421426</v>
      </c>
      <c r="CT66" s="15">
        <f t="shared" si="474"/>
        <v>22.887072219754184</v>
      </c>
      <c r="CU66" s="15">
        <f t="shared" si="475"/>
        <v>8.6600621187308455</v>
      </c>
      <c r="CV66" s="15">
        <f t="shared" si="476"/>
        <v>5.6819348514841046</v>
      </c>
      <c r="CW66" s="15">
        <f t="shared" si="477"/>
        <v>24.471122106975709</v>
      </c>
      <c r="CX66" s="15">
        <f t="shared" si="478"/>
        <v>21.987603218424212</v>
      </c>
      <c r="CY66" s="15">
        <f t="shared" si="479"/>
        <v>23.727657518219935</v>
      </c>
      <c r="CZ66" s="15">
        <f t="shared" si="480"/>
        <v>25.294260048729289</v>
      </c>
    </row>
    <row r="67" spans="1:104" s="7" customFormat="1">
      <c r="A67" s="6" t="s">
        <v>127</v>
      </c>
      <c r="B67" s="7">
        <v>2958</v>
      </c>
      <c r="C67" s="7">
        <v>2544</v>
      </c>
      <c r="D67" s="7">
        <v>3492</v>
      </c>
      <c r="E67" s="7">
        <v>1380</v>
      </c>
      <c r="F67" s="7">
        <v>3144</v>
      </c>
      <c r="G67" s="7">
        <v>1884</v>
      </c>
      <c r="H67" s="7">
        <v>3360</v>
      </c>
      <c r="I67" s="7">
        <v>2304</v>
      </c>
      <c r="J67" s="7">
        <v>3663</v>
      </c>
      <c r="K67" s="7">
        <v>2361</v>
      </c>
      <c r="L67" s="7">
        <v>3795</v>
      </c>
      <c r="M67" s="7">
        <v>1884</v>
      </c>
      <c r="O67" s="7">
        <v>2001</v>
      </c>
      <c r="P67" s="7">
        <v>2532</v>
      </c>
      <c r="Q67" s="7">
        <v>1509</v>
      </c>
      <c r="R67" s="7">
        <v>1320</v>
      </c>
      <c r="S67" s="7">
        <v>1827</v>
      </c>
      <c r="T67" s="7">
        <v>1905</v>
      </c>
      <c r="U67" s="7">
        <v>1764</v>
      </c>
      <c r="V67" s="7">
        <v>2298</v>
      </c>
      <c r="W67" s="7">
        <v>1569</v>
      </c>
      <c r="X67" s="7">
        <v>2286</v>
      </c>
      <c r="Y67" s="7">
        <v>1380</v>
      </c>
      <c r="Z67" s="7">
        <v>2337</v>
      </c>
      <c r="AA67" s="7">
        <v>1119</v>
      </c>
      <c r="AB67" s="7">
        <v>1896</v>
      </c>
      <c r="AC67" s="3"/>
      <c r="AD67" s="7">
        <f t="shared" si="413"/>
        <v>534</v>
      </c>
      <c r="AE67" s="7">
        <f t="shared" si="414"/>
        <v>1164</v>
      </c>
      <c r="AF67" s="7">
        <f t="shared" si="415"/>
        <v>186</v>
      </c>
      <c r="AG67" s="7">
        <f t="shared" si="416"/>
        <v>660</v>
      </c>
      <c r="AH67" s="7">
        <f t="shared" si="417"/>
        <v>402</v>
      </c>
      <c r="AI67" s="7">
        <f t="shared" si="418"/>
        <v>240</v>
      </c>
      <c r="AJ67" s="7">
        <f t="shared" si="419"/>
        <v>705</v>
      </c>
      <c r="AK67" s="7">
        <f t="shared" si="420"/>
        <v>183</v>
      </c>
      <c r="AL67" s="7">
        <f t="shared" si="421"/>
        <v>837</v>
      </c>
      <c r="AM67" s="7">
        <f t="shared" si="422"/>
        <v>660</v>
      </c>
      <c r="AO67" s="7">
        <f t="shared" si="423"/>
        <v>492</v>
      </c>
      <c r="AP67" s="7">
        <f t="shared" si="424"/>
        <v>1212</v>
      </c>
      <c r="AQ67" s="7">
        <f t="shared" si="425"/>
        <v>174</v>
      </c>
      <c r="AR67" s="7">
        <f t="shared" si="426"/>
        <v>627</v>
      </c>
      <c r="AS67" s="7">
        <f t="shared" si="427"/>
        <v>237</v>
      </c>
      <c r="AT67" s="7">
        <f t="shared" si="428"/>
        <v>234</v>
      </c>
      <c r="AU67" s="7">
        <f t="shared" si="429"/>
        <v>432</v>
      </c>
      <c r="AV67" s="7">
        <f t="shared" si="430"/>
        <v>246</v>
      </c>
      <c r="AW67" s="7">
        <f t="shared" si="431"/>
        <v>621</v>
      </c>
      <c r="AX67" s="7">
        <f t="shared" si="432"/>
        <v>195</v>
      </c>
      <c r="AY67" s="7">
        <f t="shared" si="433"/>
        <v>882</v>
      </c>
      <c r="AZ67" s="7">
        <f t="shared" si="434"/>
        <v>636</v>
      </c>
      <c r="BA67" s="3"/>
      <c r="BB67" s="8">
        <f t="shared" ref="BB67:BK67" si="481">AD67*11.7/357</f>
        <v>17.500840336134452</v>
      </c>
      <c r="BC67" s="8">
        <f t="shared" si="481"/>
        <v>38.147899159663865</v>
      </c>
      <c r="BD67" s="8">
        <f t="shared" si="481"/>
        <v>6.0957983193277308</v>
      </c>
      <c r="BE67" s="8">
        <f t="shared" si="481"/>
        <v>21.630252100840334</v>
      </c>
      <c r="BF67" s="8">
        <f t="shared" si="481"/>
        <v>13.174789915966386</v>
      </c>
      <c r="BG67" s="8">
        <f t="shared" si="481"/>
        <v>7.8655462184873945</v>
      </c>
      <c r="BH67" s="8">
        <f t="shared" si="481"/>
        <v>23.105042016806724</v>
      </c>
      <c r="BI67" s="8">
        <f t="shared" si="481"/>
        <v>5.9974789915966387</v>
      </c>
      <c r="BJ67" s="8">
        <f t="shared" si="481"/>
        <v>27.43109243697479</v>
      </c>
      <c r="BK67" s="8">
        <f t="shared" si="481"/>
        <v>21.630252100840334</v>
      </c>
      <c r="BL67" s="8"/>
      <c r="BM67" s="8">
        <f t="shared" ref="BM67:BX67" si="482">AO67*11.7/357</f>
        <v>16.124369747899159</v>
      </c>
      <c r="BN67" s="8">
        <f t="shared" si="482"/>
        <v>39.721008403361346</v>
      </c>
      <c r="BO67" s="8">
        <f t="shared" si="482"/>
        <v>5.7025210084033615</v>
      </c>
      <c r="BP67" s="8">
        <f t="shared" si="482"/>
        <v>20.548739495798319</v>
      </c>
      <c r="BQ67" s="8">
        <f t="shared" si="482"/>
        <v>7.7672268907563016</v>
      </c>
      <c r="BR67" s="8">
        <f t="shared" si="482"/>
        <v>7.6689075630252095</v>
      </c>
      <c r="BS67" s="8">
        <f t="shared" si="482"/>
        <v>14.15798319327731</v>
      </c>
      <c r="BT67" s="8">
        <f t="shared" si="482"/>
        <v>8.0621848739495796</v>
      </c>
      <c r="BU67" s="8">
        <f t="shared" si="482"/>
        <v>20.352100840336135</v>
      </c>
      <c r="BV67" s="8">
        <f t="shared" si="482"/>
        <v>6.3907563025210088</v>
      </c>
      <c r="BW67" s="8">
        <f t="shared" si="482"/>
        <v>28.905882352941177</v>
      </c>
      <c r="BX67" s="8">
        <f t="shared" si="482"/>
        <v>20.843697478991597</v>
      </c>
      <c r="BY67" s="3"/>
      <c r="BZ67" s="8">
        <f t="shared" si="457"/>
        <v>41.970723400565227</v>
      </c>
      <c r="CA67" s="8">
        <f t="shared" si="458"/>
        <v>22.472796067597518</v>
      </c>
      <c r="CB67" s="8">
        <f t="shared" si="459"/>
        <v>15.344116352693984</v>
      </c>
      <c r="CC67" s="8">
        <f t="shared" si="460"/>
        <v>23.870750320277892</v>
      </c>
      <c r="CD67" s="8">
        <f t="shared" si="461"/>
        <v>34.933259771051475</v>
      </c>
      <c r="CE67" s="8"/>
      <c r="CF67" s="8">
        <f t="shared" si="462"/>
        <v>42.869030877159659</v>
      </c>
      <c r="CG67" s="8">
        <f t="shared" si="463"/>
        <v>21.325323929953878</v>
      </c>
      <c r="CH67" s="8">
        <f t="shared" si="464"/>
        <v>10.915216753812683</v>
      </c>
      <c r="CI67" s="8">
        <f t="shared" si="465"/>
        <v>16.292553914069586</v>
      </c>
      <c r="CJ67" s="8">
        <f t="shared" si="466"/>
        <v>21.331895713541794</v>
      </c>
      <c r="CK67" s="8">
        <f t="shared" si="467"/>
        <v>35.637196286994815</v>
      </c>
      <c r="CL67" s="5"/>
      <c r="CM67" s="8">
        <f t="shared" si="468"/>
        <v>20.072559571838077</v>
      </c>
      <c r="CN67" s="8">
        <f t="shared" si="469"/>
        <v>15.478347781755076</v>
      </c>
      <c r="CO67" s="8">
        <f t="shared" si="470"/>
        <v>10.104433776834172</v>
      </c>
      <c r="CP67" s="8">
        <f t="shared" si="471"/>
        <v>16.220305401654098</v>
      </c>
      <c r="CQ67" s="8">
        <f t="shared" si="472"/>
        <v>19.272845434603205</v>
      </c>
      <c r="CR67" s="8"/>
      <c r="CS67" s="8">
        <f t="shared" si="473"/>
        <v>21.821797043617607</v>
      </c>
      <c r="CT67" s="8">
        <f t="shared" si="474"/>
        <v>13.044273877725226</v>
      </c>
      <c r="CU67" s="8">
        <f t="shared" si="475"/>
        <v>6.4028457080816725</v>
      </c>
      <c r="CV67" s="8">
        <f t="shared" si="476"/>
        <v>6.4156657405910194</v>
      </c>
      <c r="CW67" s="8">
        <f t="shared" si="477"/>
        <v>16.794483821061689</v>
      </c>
      <c r="CX67" s="8">
        <f t="shared" si="478"/>
        <v>22.797366782332062</v>
      </c>
      <c r="CY67" s="8">
        <f t="shared" si="479"/>
        <v>15.080082462780018</v>
      </c>
      <c r="CZ67" s="8">
        <f t="shared" si="480"/>
        <v>19.515829321257709</v>
      </c>
    </row>
    <row r="68" spans="1:104" s="7" customFormat="1">
      <c r="A68" s="6" t="s">
        <v>128</v>
      </c>
      <c r="B68" s="7">
        <v>3567</v>
      </c>
      <c r="C68" s="7">
        <v>2271</v>
      </c>
      <c r="D68" s="7">
        <v>4086</v>
      </c>
      <c r="E68" s="7">
        <v>1065</v>
      </c>
      <c r="F68" s="7">
        <v>3759</v>
      </c>
      <c r="G68" s="7">
        <v>1566</v>
      </c>
      <c r="H68" s="7">
        <v>3906</v>
      </c>
      <c r="I68" s="7">
        <v>2271</v>
      </c>
      <c r="J68" s="7">
        <v>4209</v>
      </c>
      <c r="K68" s="7">
        <v>2304</v>
      </c>
      <c r="L68" s="7">
        <v>4392</v>
      </c>
      <c r="M68" s="7">
        <v>1581</v>
      </c>
      <c r="O68" s="7">
        <v>2607</v>
      </c>
      <c r="P68" s="7">
        <v>2268</v>
      </c>
      <c r="Q68" s="7">
        <v>2133</v>
      </c>
      <c r="R68" s="7">
        <v>1050</v>
      </c>
      <c r="S68" s="7">
        <v>2439</v>
      </c>
      <c r="T68" s="7">
        <v>1626</v>
      </c>
      <c r="U68" s="7">
        <v>2424</v>
      </c>
      <c r="V68" s="7">
        <v>2274</v>
      </c>
      <c r="W68" s="7">
        <v>2250</v>
      </c>
      <c r="X68" s="7">
        <v>2325</v>
      </c>
      <c r="Y68" s="7">
        <v>2076</v>
      </c>
      <c r="Z68" s="7">
        <v>2340</v>
      </c>
      <c r="AA68" s="7">
        <v>1755</v>
      </c>
      <c r="AB68" s="7">
        <v>1632</v>
      </c>
      <c r="AC68" s="3"/>
      <c r="AD68" s="7">
        <f t="shared" si="413"/>
        <v>519</v>
      </c>
      <c r="AE68" s="7">
        <f t="shared" si="414"/>
        <v>1206</v>
      </c>
      <c r="AF68" s="7">
        <f t="shared" si="415"/>
        <v>192</v>
      </c>
      <c r="AG68" s="7">
        <f t="shared" si="416"/>
        <v>705</v>
      </c>
      <c r="AH68" s="7">
        <f t="shared" si="417"/>
        <v>339</v>
      </c>
      <c r="AI68" s="7">
        <f t="shared" si="418"/>
        <v>0</v>
      </c>
      <c r="AJ68" s="7">
        <f t="shared" si="419"/>
        <v>642</v>
      </c>
      <c r="AK68" s="7">
        <f t="shared" si="420"/>
        <v>33</v>
      </c>
      <c r="AL68" s="7">
        <f t="shared" si="421"/>
        <v>825</v>
      </c>
      <c r="AM68" s="7">
        <f t="shared" si="422"/>
        <v>690</v>
      </c>
      <c r="AO68" s="7">
        <f t="shared" si="423"/>
        <v>474</v>
      </c>
      <c r="AP68" s="7">
        <f t="shared" si="424"/>
        <v>1218</v>
      </c>
      <c r="AQ68" s="7">
        <f t="shared" si="425"/>
        <v>168</v>
      </c>
      <c r="AR68" s="7">
        <f t="shared" si="426"/>
        <v>642</v>
      </c>
      <c r="AS68" s="7">
        <f t="shared" si="427"/>
        <v>183</v>
      </c>
      <c r="AT68" s="7">
        <f t="shared" si="428"/>
        <v>6</v>
      </c>
      <c r="AU68" s="7">
        <f t="shared" si="429"/>
        <v>357</v>
      </c>
      <c r="AV68" s="7">
        <f t="shared" si="430"/>
        <v>57</v>
      </c>
      <c r="AW68" s="7">
        <f t="shared" si="431"/>
        <v>531</v>
      </c>
      <c r="AX68" s="7">
        <f t="shared" si="432"/>
        <v>72</v>
      </c>
      <c r="AY68" s="7">
        <f t="shared" si="433"/>
        <v>852</v>
      </c>
      <c r="AZ68" s="7">
        <f t="shared" si="434"/>
        <v>636</v>
      </c>
      <c r="BA68" s="3"/>
      <c r="BB68" s="8">
        <f t="shared" ref="BB68:BB69" si="483">AD68*11.7/357</f>
        <v>17.00924369747899</v>
      </c>
      <c r="BC68" s="8">
        <f t="shared" ref="BC68:BC69" si="484">AE68*11.7/357</f>
        <v>39.524369747899158</v>
      </c>
      <c r="BD68" s="8">
        <f t="shared" ref="BD68:BD69" si="485">AF68*11.7/357</f>
        <v>6.2924369747899149</v>
      </c>
      <c r="BE68" s="8">
        <f t="shared" ref="BE68:BE69" si="486">AG68*11.7/357</f>
        <v>23.105042016806724</v>
      </c>
      <c r="BF68" s="8">
        <f t="shared" ref="BF68:BF69" si="487">AH68*11.7/357</f>
        <v>11.110084033613445</v>
      </c>
      <c r="BG68" s="8">
        <f t="shared" ref="BG68:BG69" si="488">AI68*11.7/357</f>
        <v>0</v>
      </c>
      <c r="BH68" s="8">
        <f t="shared" ref="BH68:BH69" si="489">AJ68*11.7/357</f>
        <v>21.040336134453781</v>
      </c>
      <c r="BI68" s="8">
        <f t="shared" ref="BI68:BI69" si="490">AK68*11.7/357</f>
        <v>1.0815126050420167</v>
      </c>
      <c r="BJ68" s="8">
        <f t="shared" ref="BJ68:BJ69" si="491">AL68*11.7/357</f>
        <v>27.037815126050422</v>
      </c>
      <c r="BK68" s="8">
        <f t="shared" ref="BK68:BK69" si="492">AM68*11.7/357</f>
        <v>22.613445378151258</v>
      </c>
      <c r="BL68" s="8"/>
      <c r="BM68" s="8">
        <f t="shared" ref="BM68:BM69" si="493">AO68*11.7/357</f>
        <v>15.534453781512603</v>
      </c>
      <c r="BN68" s="8">
        <f t="shared" ref="BN68:BN69" si="494">AP68*11.7/357</f>
        <v>39.917647058823526</v>
      </c>
      <c r="BO68" s="8">
        <f t="shared" ref="BO68:BO69" si="495">AQ68*11.7/357</f>
        <v>5.5058823529411764</v>
      </c>
      <c r="BP68" s="8">
        <f t="shared" ref="BP68:BP69" si="496">AR68*11.7/357</f>
        <v>21.040336134453781</v>
      </c>
      <c r="BQ68" s="8">
        <f t="shared" ref="BQ68:BQ69" si="497">AS68*11.7/357</f>
        <v>5.9974789915966387</v>
      </c>
      <c r="BR68" s="8">
        <f t="shared" ref="BR68:BR69" si="498">AT68*11.7/357</f>
        <v>0.19663865546218484</v>
      </c>
      <c r="BS68" s="8">
        <f t="shared" ref="BS68:BS69" si="499">AU68*11.7/357</f>
        <v>11.7</v>
      </c>
      <c r="BT68" s="8">
        <f t="shared" ref="BT68:BT69" si="500">AV68*11.7/357</f>
        <v>1.8680672268907563</v>
      </c>
      <c r="BU68" s="8">
        <f t="shared" ref="BU68:BU69" si="501">AW68*11.7/357</f>
        <v>17.402521008403362</v>
      </c>
      <c r="BV68" s="8">
        <f t="shared" ref="BV68:BV69" si="502">AX68*11.7/357</f>
        <v>2.3596638655462185</v>
      </c>
      <c r="BW68" s="8">
        <f t="shared" ref="BW68:BW69" si="503">AY68*11.7/357</f>
        <v>27.922689075630252</v>
      </c>
      <c r="BX68" s="8">
        <f t="shared" ref="BX68:BX69" si="504">AZ68*11.7/357</f>
        <v>20.843697478991597</v>
      </c>
      <c r="BY68" s="3"/>
      <c r="BZ68" s="8">
        <f t="shared" si="457"/>
        <v>43.028945782215892</v>
      </c>
      <c r="CA68" s="8">
        <f t="shared" si="458"/>
        <v>23.946559871516147</v>
      </c>
      <c r="CB68" s="8">
        <f t="shared" si="459"/>
        <v>11.110084033613445</v>
      </c>
      <c r="CC68" s="8">
        <f t="shared" si="460"/>
        <v>21.06811368313894</v>
      </c>
      <c r="CD68" s="8">
        <f t="shared" si="461"/>
        <v>35.24785608602474</v>
      </c>
      <c r="CE68" s="8"/>
      <c r="CF68" s="8">
        <f t="shared" si="462"/>
        <v>42.833839438027894</v>
      </c>
      <c r="CG68" s="8">
        <f t="shared" si="463"/>
        <v>21.748804223111453</v>
      </c>
      <c r="CH68" s="8">
        <f t="shared" si="464"/>
        <v>6.0007017102556439</v>
      </c>
      <c r="CI68" s="8">
        <f t="shared" si="465"/>
        <v>11.848192907113866</v>
      </c>
      <c r="CJ68" s="8">
        <f t="shared" si="466"/>
        <v>17.561769586413689</v>
      </c>
      <c r="CK68" s="8">
        <f t="shared" si="467"/>
        <v>34.844458523702755</v>
      </c>
      <c r="CL68" s="5"/>
      <c r="CM68" s="8">
        <f t="shared" si="468"/>
        <v>19.607250431217906</v>
      </c>
      <c r="CN68" s="8">
        <f t="shared" si="469"/>
        <v>23.601963684867307</v>
      </c>
      <c r="CO68" s="8">
        <f t="shared" si="470"/>
        <v>9.9889727350267936</v>
      </c>
      <c r="CP68" s="8">
        <f t="shared" si="471"/>
        <v>22.351596882557157</v>
      </c>
      <c r="CQ68" s="8">
        <f t="shared" si="472"/>
        <v>19.660915745134879</v>
      </c>
      <c r="CR68" s="8"/>
      <c r="CS68" s="8">
        <f t="shared" si="473"/>
        <v>21.375806713040994</v>
      </c>
      <c r="CT68" s="8">
        <f t="shared" si="474"/>
        <v>20.849493803228366</v>
      </c>
      <c r="CU68" s="8">
        <f t="shared" si="475"/>
        <v>5.942425373588585</v>
      </c>
      <c r="CV68" s="8">
        <f t="shared" si="476"/>
        <v>5.7236712961541611</v>
      </c>
      <c r="CW68" s="8">
        <f t="shared" si="477"/>
        <v>21.268131906344738</v>
      </c>
      <c r="CX68" s="8">
        <f t="shared" si="478"/>
        <v>22.743876676512137</v>
      </c>
      <c r="CY68" s="8">
        <f t="shared" si="479"/>
        <v>20.148026913063063</v>
      </c>
      <c r="CZ68" s="8">
        <f t="shared" si="480"/>
        <v>24.964979156991458</v>
      </c>
    </row>
    <row r="69" spans="1:104" s="13" customFormat="1" ht="15.75" thickBot="1">
      <c r="A69" s="12" t="s">
        <v>129</v>
      </c>
      <c r="B69" s="13">
        <v>3045</v>
      </c>
      <c r="C69" s="13">
        <v>2358</v>
      </c>
      <c r="D69" s="13">
        <v>3588</v>
      </c>
      <c r="E69" s="13">
        <v>1032</v>
      </c>
      <c r="F69" s="13">
        <v>3237</v>
      </c>
      <c r="G69" s="13">
        <v>1437</v>
      </c>
      <c r="H69" s="13">
        <v>3420</v>
      </c>
      <c r="I69" s="13">
        <v>2001</v>
      </c>
      <c r="J69" s="13">
        <v>3723</v>
      </c>
      <c r="K69" s="13">
        <v>2040</v>
      </c>
      <c r="L69" s="13">
        <v>3870</v>
      </c>
      <c r="M69" s="13">
        <v>1488</v>
      </c>
      <c r="O69" s="13">
        <v>2124</v>
      </c>
      <c r="P69" s="13">
        <v>2385</v>
      </c>
      <c r="Q69" s="13">
        <v>1542</v>
      </c>
      <c r="R69" s="13">
        <v>1134</v>
      </c>
      <c r="S69" s="13">
        <v>1884</v>
      </c>
      <c r="T69" s="13">
        <v>1590</v>
      </c>
      <c r="U69" s="13">
        <v>1884</v>
      </c>
      <c r="V69" s="13">
        <v>2127</v>
      </c>
      <c r="W69" s="13">
        <v>1695</v>
      </c>
      <c r="X69" s="13">
        <v>2118</v>
      </c>
      <c r="Y69" s="13">
        <v>1524</v>
      </c>
      <c r="Z69" s="13">
        <v>2151</v>
      </c>
      <c r="AA69" s="13">
        <v>1233</v>
      </c>
      <c r="AB69" s="13">
        <v>1668</v>
      </c>
      <c r="AC69" s="14"/>
      <c r="AD69" s="13">
        <f t="shared" si="413"/>
        <v>543</v>
      </c>
      <c r="AE69" s="13">
        <f t="shared" si="414"/>
        <v>1326</v>
      </c>
      <c r="AF69" s="13">
        <f t="shared" si="415"/>
        <v>192</v>
      </c>
      <c r="AG69" s="13">
        <f t="shared" si="416"/>
        <v>921</v>
      </c>
      <c r="AH69" s="13">
        <f t="shared" si="417"/>
        <v>375</v>
      </c>
      <c r="AI69" s="13">
        <f t="shared" si="418"/>
        <v>357</v>
      </c>
      <c r="AJ69" s="13">
        <f t="shared" si="419"/>
        <v>678</v>
      </c>
      <c r="AK69" s="13">
        <f t="shared" si="420"/>
        <v>318</v>
      </c>
      <c r="AL69" s="13">
        <f t="shared" si="421"/>
        <v>825</v>
      </c>
      <c r="AM69" s="13">
        <f t="shared" si="422"/>
        <v>870</v>
      </c>
      <c r="AO69" s="13">
        <f t="shared" si="423"/>
        <v>582</v>
      </c>
      <c r="AP69" s="13">
        <f t="shared" si="424"/>
        <v>1251</v>
      </c>
      <c r="AQ69" s="13">
        <f t="shared" si="425"/>
        <v>240</v>
      </c>
      <c r="AR69" s="13">
        <f t="shared" si="426"/>
        <v>795</v>
      </c>
      <c r="AS69" s="13">
        <f t="shared" si="427"/>
        <v>240</v>
      </c>
      <c r="AT69" s="13">
        <f t="shared" si="428"/>
        <v>258</v>
      </c>
      <c r="AU69" s="13">
        <f t="shared" si="429"/>
        <v>429</v>
      </c>
      <c r="AV69" s="13">
        <f t="shared" si="430"/>
        <v>267</v>
      </c>
      <c r="AW69" s="13">
        <f t="shared" si="431"/>
        <v>600</v>
      </c>
      <c r="AX69" s="13">
        <f t="shared" si="432"/>
        <v>234</v>
      </c>
      <c r="AY69" s="13">
        <f t="shared" si="433"/>
        <v>891</v>
      </c>
      <c r="AZ69" s="13">
        <f t="shared" si="434"/>
        <v>717</v>
      </c>
      <c r="BA69" s="14"/>
      <c r="BB69" s="15">
        <f t="shared" si="483"/>
        <v>17.79579831932773</v>
      </c>
      <c r="BC69" s="15">
        <f t="shared" si="484"/>
        <v>43.457142857142856</v>
      </c>
      <c r="BD69" s="15">
        <f t="shared" si="485"/>
        <v>6.2924369747899149</v>
      </c>
      <c r="BE69" s="15">
        <f t="shared" si="486"/>
        <v>30.184033613445376</v>
      </c>
      <c r="BF69" s="15">
        <f t="shared" si="487"/>
        <v>12.289915966386555</v>
      </c>
      <c r="BG69" s="15">
        <f t="shared" si="488"/>
        <v>11.7</v>
      </c>
      <c r="BH69" s="15">
        <f t="shared" si="489"/>
        <v>22.22016806722689</v>
      </c>
      <c r="BI69" s="15">
        <f t="shared" si="490"/>
        <v>10.421848739495799</v>
      </c>
      <c r="BJ69" s="15">
        <f t="shared" si="491"/>
        <v>27.037815126050422</v>
      </c>
      <c r="BK69" s="15">
        <f t="shared" si="492"/>
        <v>28.512605042016808</v>
      </c>
      <c r="BL69" s="15"/>
      <c r="BM69" s="15">
        <f t="shared" si="493"/>
        <v>19.073949579831933</v>
      </c>
      <c r="BN69" s="15">
        <f t="shared" si="494"/>
        <v>40.999159663865541</v>
      </c>
      <c r="BO69" s="15">
        <f t="shared" si="495"/>
        <v>7.8655462184873945</v>
      </c>
      <c r="BP69" s="15">
        <f t="shared" si="496"/>
        <v>26.054621848739497</v>
      </c>
      <c r="BQ69" s="15">
        <f t="shared" si="497"/>
        <v>7.8655462184873945</v>
      </c>
      <c r="BR69" s="15">
        <f t="shared" si="498"/>
        <v>8.4554621848739497</v>
      </c>
      <c r="BS69" s="15">
        <f t="shared" si="499"/>
        <v>14.059663865546216</v>
      </c>
      <c r="BT69" s="15">
        <f t="shared" si="500"/>
        <v>8.750420168067226</v>
      </c>
      <c r="BU69" s="15">
        <f t="shared" si="501"/>
        <v>19.663865546218489</v>
      </c>
      <c r="BV69" s="15">
        <f t="shared" si="502"/>
        <v>7.6689075630252095</v>
      </c>
      <c r="BW69" s="15">
        <f t="shared" si="503"/>
        <v>29.200840336134451</v>
      </c>
      <c r="BX69" s="15">
        <f t="shared" si="504"/>
        <v>23.498319327731092</v>
      </c>
      <c r="BY69" s="14"/>
      <c r="BZ69" s="15">
        <f t="shared" si="457"/>
        <v>46.959702971040073</v>
      </c>
      <c r="CA69" s="15">
        <f t="shared" si="458"/>
        <v>30.832947446835238</v>
      </c>
      <c r="CB69" s="15">
        <f t="shared" si="459"/>
        <v>16.968560176421661</v>
      </c>
      <c r="CC69" s="15">
        <f t="shared" si="460"/>
        <v>24.542836023669715</v>
      </c>
      <c r="CD69" s="15">
        <f t="shared" si="461"/>
        <v>39.293919288771939</v>
      </c>
      <c r="CE69" s="15"/>
      <c r="CF69" s="15">
        <f t="shared" si="462"/>
        <v>45.218874883361593</v>
      </c>
      <c r="CG69" s="15">
        <f t="shared" si="463"/>
        <v>27.215990465091931</v>
      </c>
      <c r="CH69" s="15">
        <f t="shared" si="464"/>
        <v>11.54823181595324</v>
      </c>
      <c r="CI69" s="15">
        <f t="shared" si="465"/>
        <v>16.560314040798371</v>
      </c>
      <c r="CJ69" s="15">
        <f t="shared" si="466"/>
        <v>21.106391246017967</v>
      </c>
      <c r="CK69" s="15">
        <f t="shared" si="467"/>
        <v>37.481463252712501</v>
      </c>
      <c r="CL69" s="16"/>
      <c r="CM69" s="15">
        <f t="shared" si="468"/>
        <v>17.564246389131938</v>
      </c>
      <c r="CN69" s="15">
        <f t="shared" si="469"/>
        <v>19.432685169003836</v>
      </c>
      <c r="CO69" s="15">
        <f t="shared" si="470"/>
        <v>10.012171464321431</v>
      </c>
      <c r="CP69" s="15">
        <f t="shared" si="471"/>
        <v>18.721249605210506</v>
      </c>
      <c r="CQ69" s="15">
        <f t="shared" si="472"/>
        <v>17.571399635870705</v>
      </c>
      <c r="CR69" s="15"/>
      <c r="CS69" s="15">
        <f t="shared" si="473"/>
        <v>18.680672268907557</v>
      </c>
      <c r="CT69" s="15">
        <f t="shared" si="474"/>
        <v>17.599159663865549</v>
      </c>
      <c r="CU69" s="15">
        <f t="shared" si="475"/>
        <v>6.2011364795055881</v>
      </c>
      <c r="CV69" s="15">
        <f t="shared" si="476"/>
        <v>5.7076042252870591</v>
      </c>
      <c r="CW69" s="15">
        <f t="shared" si="477"/>
        <v>18.480372424821468</v>
      </c>
      <c r="CX69" s="15">
        <f t="shared" si="478"/>
        <v>20.219627317558452</v>
      </c>
      <c r="CY69" s="15">
        <f t="shared" si="479"/>
        <v>18.379403941123513</v>
      </c>
      <c r="CZ69" s="15">
        <f t="shared" si="480"/>
        <v>21.136597515615161</v>
      </c>
    </row>
    <row r="70" spans="1:104" s="7" customFormat="1">
      <c r="A70" s="6" t="s">
        <v>130</v>
      </c>
      <c r="B70" s="7">
        <v>2766</v>
      </c>
      <c r="C70" s="7">
        <v>2478</v>
      </c>
      <c r="D70" s="7">
        <v>3186</v>
      </c>
      <c r="E70" s="7">
        <v>1317</v>
      </c>
      <c r="F70" s="7">
        <v>2889</v>
      </c>
      <c r="G70" s="7">
        <v>1818</v>
      </c>
      <c r="H70" s="7">
        <v>3048</v>
      </c>
      <c r="I70" s="7">
        <v>2235</v>
      </c>
      <c r="J70" s="7">
        <v>3345</v>
      </c>
      <c r="K70" s="7">
        <v>2229</v>
      </c>
      <c r="L70" s="7">
        <v>3531</v>
      </c>
      <c r="M70" s="7">
        <v>1827</v>
      </c>
      <c r="O70" s="7">
        <v>1872</v>
      </c>
      <c r="P70" s="7">
        <v>2496</v>
      </c>
      <c r="Q70" s="7">
        <v>1434</v>
      </c>
      <c r="R70" s="7">
        <v>1290</v>
      </c>
      <c r="S70" s="7">
        <v>1830</v>
      </c>
      <c r="T70" s="7">
        <v>1806</v>
      </c>
      <c r="U70" s="7">
        <v>1647</v>
      </c>
      <c r="V70" s="7">
        <v>2301</v>
      </c>
      <c r="W70" s="7">
        <v>1452</v>
      </c>
      <c r="X70" s="7">
        <v>2259</v>
      </c>
      <c r="Y70" s="7">
        <v>1263</v>
      </c>
      <c r="Z70" s="7">
        <v>2313</v>
      </c>
      <c r="AA70" s="7">
        <v>1083</v>
      </c>
      <c r="AB70" s="7">
        <v>1926</v>
      </c>
      <c r="AC70" s="3"/>
      <c r="AD70" s="7">
        <f t="shared" si="413"/>
        <v>420</v>
      </c>
      <c r="AE70" s="7">
        <f t="shared" si="414"/>
        <v>1161</v>
      </c>
      <c r="AF70" s="7">
        <f t="shared" si="415"/>
        <v>123</v>
      </c>
      <c r="AG70" s="7">
        <f t="shared" si="416"/>
        <v>660</v>
      </c>
      <c r="AH70" s="7">
        <f t="shared" si="417"/>
        <v>282</v>
      </c>
      <c r="AI70" s="7">
        <f t="shared" si="418"/>
        <v>243</v>
      </c>
      <c r="AJ70" s="7">
        <f t="shared" si="419"/>
        <v>579</v>
      </c>
      <c r="AK70" s="7">
        <f t="shared" si="420"/>
        <v>249</v>
      </c>
      <c r="AL70" s="7">
        <f t="shared" si="421"/>
        <v>765</v>
      </c>
      <c r="AM70" s="7">
        <f t="shared" si="422"/>
        <v>651</v>
      </c>
      <c r="AO70" s="7">
        <f t="shared" si="423"/>
        <v>438</v>
      </c>
      <c r="AP70" s="7">
        <f t="shared" si="424"/>
        <v>1206</v>
      </c>
      <c r="AQ70" s="7">
        <f t="shared" si="425"/>
        <v>42</v>
      </c>
      <c r="AR70" s="7">
        <f t="shared" si="426"/>
        <v>690</v>
      </c>
      <c r="AS70" s="7">
        <f t="shared" si="427"/>
        <v>225</v>
      </c>
      <c r="AT70" s="7">
        <f t="shared" si="428"/>
        <v>195</v>
      </c>
      <c r="AU70" s="7">
        <f t="shared" si="429"/>
        <v>420</v>
      </c>
      <c r="AV70" s="7">
        <f t="shared" si="430"/>
        <v>237</v>
      </c>
      <c r="AW70" s="7">
        <f t="shared" si="431"/>
        <v>609</v>
      </c>
      <c r="AX70" s="7">
        <f t="shared" si="432"/>
        <v>183</v>
      </c>
      <c r="AY70" s="7">
        <f t="shared" si="433"/>
        <v>789</v>
      </c>
      <c r="AZ70" s="7">
        <f t="shared" si="434"/>
        <v>570</v>
      </c>
      <c r="BA70" s="3"/>
      <c r="BB70" s="8">
        <f>AD70*11.7/333</f>
        <v>14.756756756756756</v>
      </c>
      <c r="BC70" s="8">
        <f t="shared" ref="BC70:BX70" si="505">AE70*11.7/333</f>
        <v>40.791891891891886</v>
      </c>
      <c r="BD70" s="8">
        <f t="shared" si="505"/>
        <v>4.3216216216216212</v>
      </c>
      <c r="BE70" s="8">
        <f t="shared" si="505"/>
        <v>23.189189189189186</v>
      </c>
      <c r="BF70" s="8">
        <f t="shared" si="505"/>
        <v>9.9081081081081077</v>
      </c>
      <c r="BG70" s="8">
        <f t="shared" si="505"/>
        <v>8.5378378378378379</v>
      </c>
      <c r="BH70" s="8">
        <f t="shared" si="505"/>
        <v>20.34324324324324</v>
      </c>
      <c r="BI70" s="8">
        <f t="shared" si="505"/>
        <v>8.748648648648647</v>
      </c>
      <c r="BJ70" s="8">
        <f t="shared" si="505"/>
        <v>26.878378378378379</v>
      </c>
      <c r="BK70" s="8">
        <f t="shared" si="505"/>
        <v>22.872972972972974</v>
      </c>
      <c r="BL70" s="8">
        <f t="shared" si="505"/>
        <v>0</v>
      </c>
      <c r="BM70" s="8">
        <f t="shared" si="505"/>
        <v>15.389189189189187</v>
      </c>
      <c r="BN70" s="8">
        <f t="shared" si="505"/>
        <v>42.372972972972967</v>
      </c>
      <c r="BO70" s="8">
        <f t="shared" si="505"/>
        <v>1.4756756756756757</v>
      </c>
      <c r="BP70" s="8">
        <f t="shared" si="505"/>
        <v>24.243243243243242</v>
      </c>
      <c r="BQ70" s="8">
        <f t="shared" si="505"/>
        <v>7.9054054054054053</v>
      </c>
      <c r="BR70" s="8">
        <f t="shared" si="505"/>
        <v>6.8513513513513518</v>
      </c>
      <c r="BS70" s="8">
        <f t="shared" si="505"/>
        <v>14.756756756756756</v>
      </c>
      <c r="BT70" s="8">
        <f t="shared" si="505"/>
        <v>8.3270270270270252</v>
      </c>
      <c r="BU70" s="8">
        <f t="shared" si="505"/>
        <v>21.397297297297296</v>
      </c>
      <c r="BV70" s="8">
        <f t="shared" si="505"/>
        <v>6.4297297297297291</v>
      </c>
      <c r="BW70" s="8">
        <f t="shared" si="505"/>
        <v>27.721621621621619</v>
      </c>
      <c r="BX70" s="8">
        <f t="shared" si="505"/>
        <v>20.027027027027028</v>
      </c>
      <c r="BY70" s="3"/>
      <c r="BZ70" s="8">
        <f t="shared" si="457"/>
        <v>43.379030810956131</v>
      </c>
      <c r="CA70" s="8">
        <f t="shared" si="458"/>
        <v>23.588448628353586</v>
      </c>
      <c r="CB70" s="8">
        <f t="shared" si="459"/>
        <v>13.079192682546315</v>
      </c>
      <c r="CC70" s="8">
        <f t="shared" si="460"/>
        <v>22.144669761169695</v>
      </c>
      <c r="CD70" s="8">
        <f t="shared" si="461"/>
        <v>35.293343804089048</v>
      </c>
      <c r="CE70" s="8"/>
      <c r="CF70" s="8">
        <f t="shared" si="462"/>
        <v>45.080993583426654</v>
      </c>
      <c r="CG70" s="8">
        <f t="shared" si="463"/>
        <v>24.28811358773752</v>
      </c>
      <c r="CH70" s="8">
        <f t="shared" si="464"/>
        <v>10.461187789322826</v>
      </c>
      <c r="CI70" s="8">
        <f t="shared" si="465"/>
        <v>16.944062354905469</v>
      </c>
      <c r="CJ70" s="8">
        <f t="shared" si="466"/>
        <v>22.342465307711603</v>
      </c>
      <c r="CK70" s="8">
        <f t="shared" si="467"/>
        <v>34.198978301604718</v>
      </c>
      <c r="CL70" s="5"/>
      <c r="CM70" s="8">
        <f t="shared" si="468"/>
        <v>20.463313214830794</v>
      </c>
      <c r="CN70" s="8">
        <f t="shared" si="469"/>
        <v>15.68027192635514</v>
      </c>
      <c r="CO70" s="8">
        <f t="shared" si="470"/>
        <v>10.437264320045097</v>
      </c>
      <c r="CP70" s="8">
        <f t="shared" si="471"/>
        <v>15.562921604029805</v>
      </c>
      <c r="CQ70" s="8">
        <f t="shared" si="472"/>
        <v>21.633801468085885</v>
      </c>
      <c r="CR70" s="8"/>
      <c r="CS70" s="8">
        <f t="shared" si="473"/>
        <v>22.853292068403817</v>
      </c>
      <c r="CT70" s="8">
        <f t="shared" si="474"/>
        <v>18.542365759973165</v>
      </c>
      <c r="CU70" s="8">
        <f t="shared" si="475"/>
        <v>7.008468737138295</v>
      </c>
      <c r="CV70" s="8">
        <f t="shared" si="476"/>
        <v>6.9062664084796266</v>
      </c>
      <c r="CW70" s="8">
        <f t="shared" si="477"/>
        <v>14.996118562825808</v>
      </c>
      <c r="CX70" s="8">
        <f t="shared" si="478"/>
        <v>25.523130488238486</v>
      </c>
      <c r="CY70" s="8">
        <f t="shared" si="479"/>
        <v>20.729521299914136</v>
      </c>
      <c r="CZ70" s="8">
        <f t="shared" si="480"/>
        <v>17.463611337985263</v>
      </c>
    </row>
    <row r="71" spans="1:104" s="7" customFormat="1">
      <c r="A71" s="6" t="s">
        <v>131</v>
      </c>
      <c r="B71" s="7">
        <v>2778</v>
      </c>
      <c r="C71" s="7">
        <v>2250</v>
      </c>
      <c r="D71" s="7">
        <v>3135</v>
      </c>
      <c r="E71" s="7">
        <v>1251</v>
      </c>
      <c r="F71" s="7">
        <v>2886</v>
      </c>
      <c r="G71" s="7">
        <v>1713</v>
      </c>
      <c r="H71" s="7">
        <v>3000</v>
      </c>
      <c r="I71" s="7">
        <v>2283</v>
      </c>
      <c r="J71" s="7">
        <v>3225</v>
      </c>
      <c r="K71" s="7">
        <v>2331</v>
      </c>
      <c r="L71" s="7">
        <v>3429</v>
      </c>
      <c r="M71" s="7">
        <v>1743</v>
      </c>
      <c r="O71" s="7">
        <v>2016</v>
      </c>
      <c r="P71" s="7">
        <v>2274</v>
      </c>
      <c r="Q71" s="7">
        <v>1644</v>
      </c>
      <c r="R71" s="7">
        <v>1218</v>
      </c>
      <c r="S71" s="7">
        <v>1986</v>
      </c>
      <c r="T71" s="7">
        <v>1686</v>
      </c>
      <c r="U71" s="7">
        <v>1830</v>
      </c>
      <c r="V71" s="7">
        <v>2304</v>
      </c>
      <c r="W71" s="7">
        <v>1683</v>
      </c>
      <c r="X71" s="7">
        <v>2331</v>
      </c>
      <c r="Y71" s="7">
        <v>1521</v>
      </c>
      <c r="Z71" s="7">
        <v>2340</v>
      </c>
      <c r="AA71" s="7">
        <v>1338</v>
      </c>
      <c r="AB71" s="7">
        <v>1803</v>
      </c>
      <c r="AC71" s="3"/>
      <c r="AD71" s="7">
        <f t="shared" si="413"/>
        <v>357</v>
      </c>
      <c r="AE71" s="7">
        <f t="shared" si="414"/>
        <v>999</v>
      </c>
      <c r="AF71" s="7">
        <f t="shared" si="415"/>
        <v>108</v>
      </c>
      <c r="AG71" s="7">
        <f t="shared" si="416"/>
        <v>537</v>
      </c>
      <c r="AH71" s="7">
        <f t="shared" si="417"/>
        <v>222</v>
      </c>
      <c r="AI71" s="7">
        <f t="shared" si="418"/>
        <v>33</v>
      </c>
      <c r="AJ71" s="7">
        <f t="shared" si="419"/>
        <v>447</v>
      </c>
      <c r="AK71" s="7">
        <f t="shared" si="420"/>
        <v>81</v>
      </c>
      <c r="AL71" s="7">
        <f t="shared" si="421"/>
        <v>651</v>
      </c>
      <c r="AM71" s="7">
        <f t="shared" si="422"/>
        <v>507</v>
      </c>
      <c r="AO71" s="7">
        <f t="shared" si="423"/>
        <v>372</v>
      </c>
      <c r="AP71" s="7">
        <f t="shared" si="424"/>
        <v>1056</v>
      </c>
      <c r="AQ71" s="7">
        <f t="shared" si="425"/>
        <v>30</v>
      </c>
      <c r="AR71" s="7">
        <f t="shared" si="426"/>
        <v>588</v>
      </c>
      <c r="AS71" s="7">
        <f t="shared" si="427"/>
        <v>186</v>
      </c>
      <c r="AT71" s="7">
        <f t="shared" si="428"/>
        <v>30</v>
      </c>
      <c r="AU71" s="7">
        <f t="shared" si="429"/>
        <v>333</v>
      </c>
      <c r="AV71" s="7">
        <f t="shared" si="430"/>
        <v>57</v>
      </c>
      <c r="AW71" s="7">
        <f t="shared" si="431"/>
        <v>495</v>
      </c>
      <c r="AX71" s="7">
        <f t="shared" si="432"/>
        <v>66</v>
      </c>
      <c r="AY71" s="7">
        <f t="shared" si="433"/>
        <v>678</v>
      </c>
      <c r="AZ71" s="7">
        <f t="shared" si="434"/>
        <v>471</v>
      </c>
      <c r="BA71" s="3"/>
      <c r="BB71" s="8">
        <f>AD71*11.7/292.72</f>
        <v>14.269267559442468</v>
      </c>
      <c r="BC71" s="8">
        <f t="shared" ref="BC71:BX71" si="506">AE71*11.7/292.72</f>
        <v>39.929967204154131</v>
      </c>
      <c r="BD71" s="8">
        <f t="shared" si="506"/>
        <v>4.3167532112599067</v>
      </c>
      <c r="BE71" s="8">
        <f t="shared" si="506"/>
        <v>21.463856244875647</v>
      </c>
      <c r="BF71" s="8">
        <f t="shared" si="506"/>
        <v>8.873326045367584</v>
      </c>
      <c r="BG71" s="8">
        <f t="shared" si="506"/>
        <v>1.3190079256627492</v>
      </c>
      <c r="BH71" s="8">
        <f t="shared" si="506"/>
        <v>17.866561902159056</v>
      </c>
      <c r="BI71" s="8">
        <f t="shared" si="506"/>
        <v>3.2375649084449298</v>
      </c>
      <c r="BJ71" s="8">
        <f t="shared" si="506"/>
        <v>26.020429078983327</v>
      </c>
      <c r="BK71" s="8">
        <f t="shared" si="506"/>
        <v>20.264758130636782</v>
      </c>
      <c r="BL71" s="8">
        <f t="shared" si="506"/>
        <v>0</v>
      </c>
      <c r="BM71" s="8">
        <f t="shared" si="506"/>
        <v>14.868816616561899</v>
      </c>
      <c r="BN71" s="8">
        <f t="shared" si="506"/>
        <v>42.208253621207973</v>
      </c>
      <c r="BO71" s="8">
        <f t="shared" si="506"/>
        <v>1.199098114238863</v>
      </c>
      <c r="BP71" s="8">
        <f t="shared" si="506"/>
        <v>23.502323039081713</v>
      </c>
      <c r="BQ71" s="8">
        <f t="shared" si="506"/>
        <v>7.4344083082809496</v>
      </c>
      <c r="BR71" s="8">
        <f t="shared" si="506"/>
        <v>1.199098114238863</v>
      </c>
      <c r="BS71" s="8">
        <f t="shared" si="506"/>
        <v>13.309989068051379</v>
      </c>
      <c r="BT71" s="8">
        <f t="shared" si="506"/>
        <v>2.2782864170538395</v>
      </c>
      <c r="BU71" s="8">
        <f t="shared" si="506"/>
        <v>19.785118884941237</v>
      </c>
      <c r="BV71" s="8">
        <f t="shared" si="506"/>
        <v>2.6380158513254983</v>
      </c>
      <c r="BW71" s="8">
        <f t="shared" si="506"/>
        <v>27.0996173817983</v>
      </c>
      <c r="BX71" s="8">
        <f t="shared" si="506"/>
        <v>18.825840393550148</v>
      </c>
      <c r="BY71" s="3"/>
      <c r="BZ71" s="8">
        <f t="shared" si="457"/>
        <v>42.40299845067306</v>
      </c>
      <c r="CA71" s="8">
        <f t="shared" si="458"/>
        <v>21.893640245231261</v>
      </c>
      <c r="CB71" s="8">
        <f t="shared" si="459"/>
        <v>8.9708247678438049</v>
      </c>
      <c r="CC71" s="8">
        <f t="shared" si="460"/>
        <v>18.157529037291265</v>
      </c>
      <c r="CD71" s="8">
        <f t="shared" si="461"/>
        <v>32.980648137166902</v>
      </c>
      <c r="CE71" s="8"/>
      <c r="CF71" s="8">
        <f t="shared" si="462"/>
        <v>44.750624368037187</v>
      </c>
      <c r="CG71" s="8">
        <f t="shared" si="463"/>
        <v>23.532892395983165</v>
      </c>
      <c r="CH71" s="8">
        <f t="shared" si="464"/>
        <v>7.5304889072229573</v>
      </c>
      <c r="CI71" s="8">
        <f t="shared" si="465"/>
        <v>13.503569823930976</v>
      </c>
      <c r="CJ71" s="8">
        <f t="shared" si="466"/>
        <v>19.960211845646903</v>
      </c>
      <c r="CK71" s="8">
        <f t="shared" si="467"/>
        <v>32.996992723023851</v>
      </c>
      <c r="CL71" s="5"/>
      <c r="CM71" s="8">
        <f t="shared" si="468"/>
        <v>20.977363890898321</v>
      </c>
      <c r="CN71" s="8">
        <f t="shared" si="469"/>
        <v>20.653747112730482</v>
      </c>
      <c r="CO71" s="8">
        <f t="shared" si="470"/>
        <v>9.1956050411086121</v>
      </c>
      <c r="CP71" s="8">
        <f t="shared" si="471"/>
        <v>18.878846865292072</v>
      </c>
      <c r="CQ71" s="8">
        <f t="shared" si="472"/>
        <v>22.908737306178331</v>
      </c>
      <c r="CR71" s="8"/>
      <c r="CS71" s="8">
        <f t="shared" si="473"/>
        <v>23.168362973591364</v>
      </c>
      <c r="CT71" s="8">
        <f t="shared" si="474"/>
        <v>23.158431191772394</v>
      </c>
      <c r="CU71" s="8">
        <f t="shared" si="475"/>
        <v>5.9738678138637393</v>
      </c>
      <c r="CV71" s="8">
        <f t="shared" si="476"/>
        <v>6.4851146028005928</v>
      </c>
      <c r="CW71" s="8">
        <f t="shared" si="477"/>
        <v>17.763658172526707</v>
      </c>
      <c r="CX71" s="8">
        <f t="shared" si="478"/>
        <v>26.388060476432422</v>
      </c>
      <c r="CY71" s="8">
        <f t="shared" si="479"/>
        <v>24.436313351819628</v>
      </c>
      <c r="CZ71" s="8">
        <f t="shared" si="480"/>
        <v>21.540088013663027</v>
      </c>
    </row>
    <row r="72" spans="1:104" s="13" customFormat="1" ht="15.75" thickBot="1">
      <c r="A72" s="12" t="s">
        <v>132</v>
      </c>
      <c r="B72" s="13">
        <v>3132</v>
      </c>
      <c r="C72" s="13">
        <v>2415</v>
      </c>
      <c r="D72" s="13">
        <v>3498</v>
      </c>
      <c r="E72" s="13">
        <v>1311</v>
      </c>
      <c r="F72" s="13">
        <v>3252</v>
      </c>
      <c r="G72" s="13">
        <v>1704</v>
      </c>
      <c r="H72" s="13">
        <v>3381</v>
      </c>
      <c r="I72" s="13">
        <v>2184</v>
      </c>
      <c r="J72" s="13">
        <v>3633</v>
      </c>
      <c r="K72" s="13">
        <v>2172</v>
      </c>
      <c r="L72" s="13">
        <v>3798</v>
      </c>
      <c r="M72" s="13">
        <v>1743</v>
      </c>
      <c r="O72" s="13">
        <v>2352</v>
      </c>
      <c r="P72" s="13">
        <v>2427</v>
      </c>
      <c r="Q72" s="13">
        <v>1908</v>
      </c>
      <c r="R72" s="13">
        <v>1314</v>
      </c>
      <c r="S72" s="13">
        <v>2268</v>
      </c>
      <c r="T72" s="13">
        <v>1710</v>
      </c>
      <c r="U72" s="13">
        <v>2139</v>
      </c>
      <c r="V72" s="13">
        <v>2247</v>
      </c>
      <c r="W72" s="13">
        <v>1974</v>
      </c>
      <c r="X72" s="13">
        <v>2214</v>
      </c>
      <c r="Y72" s="13">
        <v>1806</v>
      </c>
      <c r="Z72" s="13">
        <v>2244</v>
      </c>
      <c r="AA72" s="13">
        <v>1638</v>
      </c>
      <c r="AB72" s="13">
        <v>1803</v>
      </c>
      <c r="AC72" s="14"/>
      <c r="AD72" s="13">
        <f t="shared" si="413"/>
        <v>366</v>
      </c>
      <c r="AE72" s="13">
        <f t="shared" si="414"/>
        <v>1104</v>
      </c>
      <c r="AF72" s="13">
        <f t="shared" si="415"/>
        <v>120</v>
      </c>
      <c r="AG72" s="13">
        <f t="shared" si="416"/>
        <v>711</v>
      </c>
      <c r="AH72" s="13">
        <f t="shared" si="417"/>
        <v>249</v>
      </c>
      <c r="AI72" s="13">
        <f t="shared" si="418"/>
        <v>231</v>
      </c>
      <c r="AJ72" s="13">
        <f t="shared" si="419"/>
        <v>501</v>
      </c>
      <c r="AK72" s="13">
        <f t="shared" si="420"/>
        <v>243</v>
      </c>
      <c r="AL72" s="13">
        <f t="shared" si="421"/>
        <v>666</v>
      </c>
      <c r="AM72" s="13">
        <f t="shared" si="422"/>
        <v>672</v>
      </c>
      <c r="AO72" s="13">
        <f t="shared" si="423"/>
        <v>444</v>
      </c>
      <c r="AP72" s="13">
        <f t="shared" si="424"/>
        <v>1113</v>
      </c>
      <c r="AQ72" s="13">
        <f t="shared" si="425"/>
        <v>84</v>
      </c>
      <c r="AR72" s="13">
        <f t="shared" si="426"/>
        <v>717</v>
      </c>
      <c r="AS72" s="13">
        <f t="shared" si="427"/>
        <v>213</v>
      </c>
      <c r="AT72" s="13">
        <f t="shared" si="428"/>
        <v>180</v>
      </c>
      <c r="AU72" s="13">
        <f t="shared" si="429"/>
        <v>378</v>
      </c>
      <c r="AV72" s="13">
        <f t="shared" si="430"/>
        <v>213</v>
      </c>
      <c r="AW72" s="13">
        <f t="shared" si="431"/>
        <v>546</v>
      </c>
      <c r="AX72" s="13">
        <f t="shared" si="432"/>
        <v>183</v>
      </c>
      <c r="AY72" s="13">
        <f t="shared" si="433"/>
        <v>714</v>
      </c>
      <c r="AZ72" s="13">
        <f t="shared" si="434"/>
        <v>624</v>
      </c>
      <c r="BA72" s="14"/>
      <c r="BB72" s="15">
        <f>AD72*11.7/297</f>
        <v>14.418181818181818</v>
      </c>
      <c r="BC72" s="15">
        <f t="shared" ref="BC72:BX72" si="507">AE72*11.7/297</f>
        <v>43.490909090909085</v>
      </c>
      <c r="BD72" s="15">
        <f t="shared" si="507"/>
        <v>4.7272727272727275</v>
      </c>
      <c r="BE72" s="15">
        <f t="shared" si="507"/>
        <v>28.009090909090904</v>
      </c>
      <c r="BF72" s="15">
        <f t="shared" si="507"/>
        <v>9.8090909090909086</v>
      </c>
      <c r="BG72" s="15">
        <f t="shared" si="507"/>
        <v>9.1</v>
      </c>
      <c r="BH72" s="15">
        <f t="shared" si="507"/>
        <v>19.736363636363635</v>
      </c>
      <c r="BI72" s="15">
        <f t="shared" si="507"/>
        <v>9.5727272727272723</v>
      </c>
      <c r="BJ72" s="15">
        <f t="shared" si="507"/>
        <v>26.236363636363635</v>
      </c>
      <c r="BK72" s="15">
        <f t="shared" si="507"/>
        <v>26.472727272727273</v>
      </c>
      <c r="BL72" s="15">
        <f t="shared" si="507"/>
        <v>0</v>
      </c>
      <c r="BM72" s="15">
        <f t="shared" si="507"/>
        <v>17.490909090909089</v>
      </c>
      <c r="BN72" s="15">
        <f t="shared" si="507"/>
        <v>43.845454545454544</v>
      </c>
      <c r="BO72" s="15">
        <f t="shared" si="507"/>
        <v>3.3090909090909091</v>
      </c>
      <c r="BP72" s="15">
        <f t="shared" si="507"/>
        <v>28.245454545454542</v>
      </c>
      <c r="BQ72" s="15">
        <f t="shared" si="507"/>
        <v>8.3909090909090907</v>
      </c>
      <c r="BR72" s="15">
        <f t="shared" si="507"/>
        <v>7.0909090909090908</v>
      </c>
      <c r="BS72" s="15">
        <f t="shared" si="507"/>
        <v>14.890909090909089</v>
      </c>
      <c r="BT72" s="15">
        <f t="shared" si="507"/>
        <v>8.3909090909090907</v>
      </c>
      <c r="BU72" s="15">
        <f t="shared" si="507"/>
        <v>21.509090909090908</v>
      </c>
      <c r="BV72" s="15">
        <f t="shared" si="507"/>
        <v>7.209090909090909</v>
      </c>
      <c r="BW72" s="15">
        <f t="shared" si="507"/>
        <v>28.127272727272725</v>
      </c>
      <c r="BX72" s="15">
        <f t="shared" si="507"/>
        <v>24.581818181818178</v>
      </c>
      <c r="BY72" s="14"/>
      <c r="BZ72" s="15">
        <f t="shared" si="457"/>
        <v>45.818589464276037</v>
      </c>
      <c r="CA72" s="15">
        <f t="shared" si="458"/>
        <v>28.405215735701344</v>
      </c>
      <c r="CB72" s="15">
        <f t="shared" si="459"/>
        <v>13.380144411134355</v>
      </c>
      <c r="CC72" s="15">
        <f t="shared" si="460"/>
        <v>21.935385955683419</v>
      </c>
      <c r="CD72" s="15">
        <f t="shared" si="461"/>
        <v>37.271330350762938</v>
      </c>
      <c r="CE72" s="15"/>
      <c r="CF72" s="15">
        <f t="shared" si="462"/>
        <v>47.205463509258827</v>
      </c>
      <c r="CG72" s="15">
        <f t="shared" si="463"/>
        <v>28.438631913718474</v>
      </c>
      <c r="CH72" s="15">
        <f t="shared" si="464"/>
        <v>10.985824825994541</v>
      </c>
      <c r="CI72" s="15">
        <f t="shared" si="465"/>
        <v>17.092294431281594</v>
      </c>
      <c r="CJ72" s="15">
        <f t="shared" si="466"/>
        <v>22.685060799369136</v>
      </c>
      <c r="CK72" s="15">
        <f t="shared" si="467"/>
        <v>37.355177100347774</v>
      </c>
      <c r="CL72" s="16"/>
      <c r="CM72" s="15">
        <f t="shared" si="468"/>
        <v>18.264731402983742</v>
      </c>
      <c r="CN72" s="15">
        <f t="shared" si="469"/>
        <v>19.580056053068954</v>
      </c>
      <c r="CO72" s="15">
        <f t="shared" si="470"/>
        <v>9.9385217651335367</v>
      </c>
      <c r="CP72" s="15">
        <f t="shared" si="471"/>
        <v>18.106904760339354</v>
      </c>
      <c r="CQ72" s="15">
        <f t="shared" si="472"/>
        <v>20.719264800766879</v>
      </c>
      <c r="CR72" s="15"/>
      <c r="CS72" s="15">
        <f t="shared" si="473"/>
        <v>21.082788405288063</v>
      </c>
      <c r="CT72" s="15">
        <f t="shared" si="474"/>
        <v>21.75637077780868</v>
      </c>
      <c r="CU72" s="15">
        <f t="shared" si="475"/>
        <v>6.6287253676706186</v>
      </c>
      <c r="CV72" s="15">
        <f t="shared" si="476"/>
        <v>6.7228732543004588</v>
      </c>
      <c r="CW72" s="15">
        <f t="shared" si="477"/>
        <v>18.590642363056588</v>
      </c>
      <c r="CX72" s="15">
        <f t="shared" si="478"/>
        <v>22.004997554086934</v>
      </c>
      <c r="CY72" s="15">
        <f t="shared" si="479"/>
        <v>22.985680055271494</v>
      </c>
      <c r="CZ72" s="15">
        <f t="shared" si="480"/>
        <v>20.912839584908888</v>
      </c>
    </row>
    <row r="73" spans="1:104" s="7" customFormat="1">
      <c r="A73" s="6" t="s">
        <v>133</v>
      </c>
      <c r="B73" s="7">
        <v>1851</v>
      </c>
      <c r="C73" s="7">
        <v>2697</v>
      </c>
      <c r="D73" s="7">
        <v>1389</v>
      </c>
      <c r="E73" s="7">
        <v>1395</v>
      </c>
      <c r="F73" s="7">
        <v>1647</v>
      </c>
      <c r="G73" s="7">
        <v>1947</v>
      </c>
      <c r="H73" s="7">
        <v>1530</v>
      </c>
      <c r="I73" s="7">
        <v>2415</v>
      </c>
      <c r="J73" s="7">
        <v>1233</v>
      </c>
      <c r="K73" s="7">
        <v>2397</v>
      </c>
      <c r="L73" s="7">
        <v>1044</v>
      </c>
      <c r="M73" s="7">
        <v>1902</v>
      </c>
      <c r="O73" s="7">
        <v>2547</v>
      </c>
      <c r="P73" s="7">
        <v>2694</v>
      </c>
      <c r="Q73" s="7">
        <v>3141</v>
      </c>
      <c r="R73" s="7">
        <v>1500</v>
      </c>
      <c r="S73" s="7">
        <v>2805</v>
      </c>
      <c r="T73" s="7">
        <v>2016</v>
      </c>
      <c r="U73" s="7">
        <v>2895</v>
      </c>
      <c r="V73" s="7">
        <v>2433</v>
      </c>
      <c r="W73" s="7">
        <v>3060</v>
      </c>
      <c r="X73" s="7">
        <v>2433</v>
      </c>
      <c r="Y73" s="7">
        <v>3237</v>
      </c>
      <c r="Z73" s="7">
        <v>2487</v>
      </c>
      <c r="AA73" s="7">
        <v>3480</v>
      </c>
      <c r="AB73" s="7">
        <v>2034</v>
      </c>
      <c r="AC73" s="3"/>
      <c r="AD73" s="7">
        <f t="shared" si="413"/>
        <v>462</v>
      </c>
      <c r="AE73" s="7">
        <f t="shared" si="414"/>
        <v>1302</v>
      </c>
      <c r="AF73" s="7">
        <f t="shared" si="415"/>
        <v>204</v>
      </c>
      <c r="AG73" s="7">
        <f t="shared" si="416"/>
        <v>750</v>
      </c>
      <c r="AH73" s="7">
        <f t="shared" si="417"/>
        <v>321</v>
      </c>
      <c r="AI73" s="7">
        <f t="shared" si="418"/>
        <v>282</v>
      </c>
      <c r="AJ73" s="7">
        <f t="shared" si="419"/>
        <v>618</v>
      </c>
      <c r="AK73" s="7">
        <f t="shared" si="420"/>
        <v>300</v>
      </c>
      <c r="AL73" s="7">
        <f t="shared" si="421"/>
        <v>807</v>
      </c>
      <c r="AM73" s="7">
        <f t="shared" si="422"/>
        <v>795</v>
      </c>
      <c r="AO73" s="7">
        <f t="shared" si="423"/>
        <v>594</v>
      </c>
      <c r="AP73" s="7">
        <f t="shared" si="424"/>
        <v>1194</v>
      </c>
      <c r="AQ73" s="7">
        <f t="shared" si="425"/>
        <v>258</v>
      </c>
      <c r="AR73" s="7">
        <f t="shared" si="426"/>
        <v>678</v>
      </c>
      <c r="AS73" s="7">
        <f t="shared" si="427"/>
        <v>348</v>
      </c>
      <c r="AT73" s="7">
        <f t="shared" si="428"/>
        <v>261</v>
      </c>
      <c r="AU73" s="7">
        <f t="shared" si="429"/>
        <v>513</v>
      </c>
      <c r="AV73" s="7">
        <f t="shared" si="430"/>
        <v>261</v>
      </c>
      <c r="AW73" s="7">
        <f t="shared" si="431"/>
        <v>690</v>
      </c>
      <c r="AX73" s="7">
        <f t="shared" si="432"/>
        <v>207</v>
      </c>
      <c r="AY73" s="7">
        <f t="shared" si="433"/>
        <v>933</v>
      </c>
      <c r="AZ73" s="7">
        <f t="shared" si="434"/>
        <v>660</v>
      </c>
      <c r="BA73" s="3"/>
      <c r="BB73" s="8">
        <f t="shared" ref="BB73:BB75" si="508">AD73*11.7/333</f>
        <v>16.232432432432432</v>
      </c>
      <c r="BC73" s="8">
        <f t="shared" ref="BC73:BC75" si="509">AE73*11.7/333</f>
        <v>45.745945945945948</v>
      </c>
      <c r="BD73" s="8">
        <f t="shared" ref="BD73:BD75" si="510">AF73*11.7/333</f>
        <v>7.1675675675675672</v>
      </c>
      <c r="BE73" s="8">
        <f t="shared" ref="BE73:BE75" si="511">AG73*11.7/333</f>
        <v>26.351351351351351</v>
      </c>
      <c r="BF73" s="8">
        <f t="shared" ref="BF73:BF75" si="512">AH73*11.7/333</f>
        <v>11.278378378378378</v>
      </c>
      <c r="BG73" s="8">
        <f t="shared" ref="BG73:BG75" si="513">AI73*11.7/333</f>
        <v>9.9081081081081077</v>
      </c>
      <c r="BH73" s="8">
        <f t="shared" ref="BH73:BH75" si="514">AJ73*11.7/333</f>
        <v>21.713513513513512</v>
      </c>
      <c r="BI73" s="8">
        <f t="shared" ref="BI73:BI75" si="515">AK73*11.7/333</f>
        <v>10.54054054054054</v>
      </c>
      <c r="BJ73" s="8">
        <f t="shared" ref="BJ73:BJ75" si="516">AL73*11.7/333</f>
        <v>28.354054054054053</v>
      </c>
      <c r="BK73" s="8">
        <f t="shared" ref="BK73:BK75" si="517">AM73*11.7/333</f>
        <v>27.932432432432432</v>
      </c>
      <c r="BL73" s="8"/>
      <c r="BM73" s="8">
        <f t="shared" ref="BM73:BM75" si="518">AO73*11.7/333</f>
        <v>20.870270270270268</v>
      </c>
      <c r="BN73" s="8">
        <f t="shared" ref="BN73:BN75" si="519">AP73*11.7/333</f>
        <v>41.951351351351349</v>
      </c>
      <c r="BO73" s="8">
        <f t="shared" ref="BO73:BO75" si="520">AQ73*11.7/333</f>
        <v>9.0648648648648642</v>
      </c>
      <c r="BP73" s="8">
        <f t="shared" ref="BP73:BP75" si="521">AR73*11.7/333</f>
        <v>23.82162162162162</v>
      </c>
      <c r="BQ73" s="8">
        <f t="shared" ref="BQ73:BQ75" si="522">AS73*11.7/333</f>
        <v>12.227027027027027</v>
      </c>
      <c r="BR73" s="8">
        <f t="shared" ref="BR73:BR75" si="523">AT73*11.7/333</f>
        <v>9.1702702702702705</v>
      </c>
      <c r="BS73" s="8">
        <f t="shared" ref="BS73:BS75" si="524">AU73*11.7/333</f>
        <v>18.024324324324322</v>
      </c>
      <c r="BT73" s="8">
        <f t="shared" ref="BT73:BT75" si="525">AV73*11.7/333</f>
        <v>9.1702702702702705</v>
      </c>
      <c r="BU73" s="8">
        <f t="shared" ref="BU73:BU75" si="526">AW73*11.7/333</f>
        <v>24.243243243243242</v>
      </c>
      <c r="BV73" s="8">
        <f t="shared" ref="BV73:BV75" si="527">AX73*11.7/333</f>
        <v>7.2729729729729717</v>
      </c>
      <c r="BW73" s="8">
        <f t="shared" ref="BW73:BW75" si="528">AY73*11.7/333</f>
        <v>32.781081081081076</v>
      </c>
      <c r="BX73" s="8">
        <f t="shared" ref="BX73:BX75" si="529">AZ73*11.7/333</f>
        <v>23.189189189189186</v>
      </c>
      <c r="BY73" s="3"/>
      <c r="BZ73" s="8">
        <f t="shared" si="457"/>
        <v>48.540533919219442</v>
      </c>
      <c r="CA73" s="8">
        <f t="shared" si="458"/>
        <v>27.308748467808133</v>
      </c>
      <c r="CB73" s="8">
        <f t="shared" si="459"/>
        <v>15.012409038120115</v>
      </c>
      <c r="CC73" s="8">
        <f t="shared" si="460"/>
        <v>24.136687096374938</v>
      </c>
      <c r="CD73" s="8">
        <f t="shared" si="461"/>
        <v>39.801672865504315</v>
      </c>
      <c r="CE73" s="8"/>
      <c r="CF73" s="8">
        <f t="shared" si="462"/>
        <v>46.855992800907075</v>
      </c>
      <c r="CG73" s="8">
        <f t="shared" si="463"/>
        <v>25.488064495013589</v>
      </c>
      <c r="CH73" s="8">
        <f t="shared" si="464"/>
        <v>15.283783783783784</v>
      </c>
      <c r="CI73" s="8">
        <f t="shared" si="465"/>
        <v>20.22300977051221</v>
      </c>
      <c r="CJ73" s="8">
        <f t="shared" si="466"/>
        <v>25.310689022953415</v>
      </c>
      <c r="CK73" s="8">
        <f t="shared" si="467"/>
        <v>40.153925986090329</v>
      </c>
      <c r="CL73" s="5"/>
      <c r="CM73" s="8">
        <f t="shared" si="468"/>
        <v>21.408458013293238</v>
      </c>
      <c r="CN73" s="8">
        <f t="shared" si="469"/>
        <v>16.949307179903951</v>
      </c>
      <c r="CO73" s="8">
        <f t="shared" si="470"/>
        <v>10.454282188181269</v>
      </c>
      <c r="CP73" s="8">
        <f t="shared" si="471"/>
        <v>18.616516383303761</v>
      </c>
      <c r="CQ73" s="8">
        <f t="shared" si="472"/>
        <v>21.546576861160418</v>
      </c>
      <c r="CR73" s="8"/>
      <c r="CS73" s="8">
        <f t="shared" si="473"/>
        <v>21.63457179745005</v>
      </c>
      <c r="CT73" s="8">
        <f t="shared" si="474"/>
        <v>14.988707948337479</v>
      </c>
      <c r="CU73" s="8">
        <f t="shared" si="475"/>
        <v>5.7972972972972947</v>
      </c>
      <c r="CV73" s="8">
        <f t="shared" si="476"/>
        <v>6.5018989191173455</v>
      </c>
      <c r="CW73" s="8">
        <f t="shared" si="477"/>
        <v>18.061578380267861</v>
      </c>
      <c r="CX73" s="8">
        <f t="shared" si="478"/>
        <v>22.223549292815431</v>
      </c>
      <c r="CY73" s="8">
        <f t="shared" si="479"/>
        <v>17.173642893295604</v>
      </c>
      <c r="CZ73" s="8">
        <f t="shared" si="480"/>
        <v>20.354163152370297</v>
      </c>
    </row>
    <row r="74" spans="1:104" s="7" customFormat="1">
      <c r="A74" s="6" t="s">
        <v>134</v>
      </c>
      <c r="B74" s="7">
        <v>1995</v>
      </c>
      <c r="C74" s="7">
        <v>2817</v>
      </c>
      <c r="D74" s="7">
        <v>1518</v>
      </c>
      <c r="E74" s="7">
        <v>1539</v>
      </c>
      <c r="F74" s="7">
        <v>1794</v>
      </c>
      <c r="G74" s="7">
        <v>2094</v>
      </c>
      <c r="H74" s="7">
        <v>1743</v>
      </c>
      <c r="I74" s="7">
        <v>2829</v>
      </c>
      <c r="J74" s="7">
        <v>1464</v>
      </c>
      <c r="K74" s="7">
        <v>2859</v>
      </c>
      <c r="L74" s="7">
        <v>1191</v>
      </c>
      <c r="M74" s="7">
        <v>2046</v>
      </c>
      <c r="O74" s="7">
        <v>2679</v>
      </c>
      <c r="P74" s="7">
        <v>2805</v>
      </c>
      <c r="Q74" s="7">
        <v>3237</v>
      </c>
      <c r="R74" s="7">
        <v>1608</v>
      </c>
      <c r="S74" s="7">
        <v>2925</v>
      </c>
      <c r="T74" s="7">
        <v>2136</v>
      </c>
      <c r="U74" s="7">
        <v>2982</v>
      </c>
      <c r="V74" s="7">
        <v>2814</v>
      </c>
      <c r="W74" s="7">
        <v>3126</v>
      </c>
      <c r="X74" s="7">
        <v>2853</v>
      </c>
      <c r="Y74" s="7">
        <v>3288</v>
      </c>
      <c r="Z74" s="7">
        <v>2883</v>
      </c>
      <c r="AA74" s="7">
        <v>3594</v>
      </c>
      <c r="AB74" s="7">
        <v>2133</v>
      </c>
      <c r="AC74" s="3"/>
      <c r="AD74" s="7">
        <f t="shared" si="413"/>
        <v>477</v>
      </c>
      <c r="AE74" s="7">
        <f t="shared" si="414"/>
        <v>1278</v>
      </c>
      <c r="AF74" s="7">
        <f t="shared" si="415"/>
        <v>201</v>
      </c>
      <c r="AG74" s="7">
        <f t="shared" si="416"/>
        <v>723</v>
      </c>
      <c r="AH74" s="7">
        <f t="shared" si="417"/>
        <v>252</v>
      </c>
      <c r="AI74" s="7">
        <f t="shared" si="418"/>
        <v>12</v>
      </c>
      <c r="AJ74" s="7">
        <f t="shared" si="419"/>
        <v>531</v>
      </c>
      <c r="AK74" s="7">
        <f t="shared" si="420"/>
        <v>42</v>
      </c>
      <c r="AL74" s="7">
        <f t="shared" si="421"/>
        <v>804</v>
      </c>
      <c r="AM74" s="7">
        <f t="shared" si="422"/>
        <v>771</v>
      </c>
      <c r="AO74" s="7">
        <f t="shared" si="423"/>
        <v>558</v>
      </c>
      <c r="AP74" s="7">
        <f t="shared" si="424"/>
        <v>1197</v>
      </c>
      <c r="AQ74" s="7">
        <f t="shared" si="425"/>
        <v>246</v>
      </c>
      <c r="AR74" s="7">
        <f t="shared" si="426"/>
        <v>669</v>
      </c>
      <c r="AS74" s="7">
        <f t="shared" si="427"/>
        <v>303</v>
      </c>
      <c r="AT74" s="7">
        <f t="shared" si="428"/>
        <v>9</v>
      </c>
      <c r="AU74" s="7">
        <f t="shared" si="429"/>
        <v>447</v>
      </c>
      <c r="AV74" s="7">
        <f t="shared" si="430"/>
        <v>48</v>
      </c>
      <c r="AW74" s="7">
        <f t="shared" si="431"/>
        <v>609</v>
      </c>
      <c r="AX74" s="7">
        <f t="shared" si="432"/>
        <v>78</v>
      </c>
      <c r="AY74" s="7">
        <f t="shared" si="433"/>
        <v>915</v>
      </c>
      <c r="AZ74" s="7">
        <f t="shared" si="434"/>
        <v>672</v>
      </c>
      <c r="BA74" s="3"/>
      <c r="BB74" s="8">
        <f t="shared" si="508"/>
        <v>16.759459459459457</v>
      </c>
      <c r="BC74" s="8">
        <f t="shared" si="509"/>
        <v>44.902702702702697</v>
      </c>
      <c r="BD74" s="8">
        <f t="shared" si="510"/>
        <v>7.0621621621621617</v>
      </c>
      <c r="BE74" s="8">
        <f t="shared" si="511"/>
        <v>25.402702702702705</v>
      </c>
      <c r="BF74" s="8">
        <f t="shared" si="512"/>
        <v>8.8540540540540533</v>
      </c>
      <c r="BG74" s="8">
        <f t="shared" si="513"/>
        <v>0.42162162162162153</v>
      </c>
      <c r="BH74" s="8">
        <f t="shared" si="514"/>
        <v>18.656756756756756</v>
      </c>
      <c r="BI74" s="8">
        <f t="shared" si="515"/>
        <v>1.4756756756756757</v>
      </c>
      <c r="BJ74" s="8">
        <f t="shared" si="516"/>
        <v>28.248648648648647</v>
      </c>
      <c r="BK74" s="8">
        <f t="shared" si="517"/>
        <v>27.089189189189185</v>
      </c>
      <c r="BL74" s="8"/>
      <c r="BM74" s="8">
        <f t="shared" si="518"/>
        <v>19.605405405405403</v>
      </c>
      <c r="BN74" s="8">
        <f t="shared" si="519"/>
        <v>42.056756756756755</v>
      </c>
      <c r="BO74" s="8">
        <f t="shared" si="520"/>
        <v>8.6432432432432424</v>
      </c>
      <c r="BP74" s="8">
        <f t="shared" si="521"/>
        <v>23.505405405405405</v>
      </c>
      <c r="BQ74" s="8">
        <f t="shared" si="522"/>
        <v>10.645945945945945</v>
      </c>
      <c r="BR74" s="8">
        <f t="shared" si="523"/>
        <v>0.31621621621621621</v>
      </c>
      <c r="BS74" s="8">
        <f t="shared" si="524"/>
        <v>15.705405405405404</v>
      </c>
      <c r="BT74" s="8">
        <f t="shared" si="525"/>
        <v>1.6864864864864861</v>
      </c>
      <c r="BU74" s="8">
        <f t="shared" si="526"/>
        <v>21.397297297297296</v>
      </c>
      <c r="BV74" s="8">
        <f t="shared" si="527"/>
        <v>2.7405405405405401</v>
      </c>
      <c r="BW74" s="8">
        <f t="shared" si="528"/>
        <v>32.148648648648646</v>
      </c>
      <c r="BX74" s="8">
        <f t="shared" si="529"/>
        <v>23.610810810810811</v>
      </c>
      <c r="BY74" s="3"/>
      <c r="BZ74" s="8">
        <f t="shared" si="457"/>
        <v>47.928406935559302</v>
      </c>
      <c r="CA74" s="8">
        <f t="shared" si="458"/>
        <v>26.366103978528461</v>
      </c>
      <c r="CB74" s="8">
        <f t="shared" si="459"/>
        <v>8.8640869797136954</v>
      </c>
      <c r="CC74" s="8">
        <f t="shared" si="460"/>
        <v>18.715025818324957</v>
      </c>
      <c r="CD74" s="8">
        <f t="shared" si="461"/>
        <v>39.138348475663648</v>
      </c>
      <c r="CE74" s="8"/>
      <c r="CF74" s="8">
        <f t="shared" si="462"/>
        <v>46.401968816067537</v>
      </c>
      <c r="CG74" s="8">
        <f t="shared" si="463"/>
        <v>25.044155746088379</v>
      </c>
      <c r="CH74" s="8">
        <f t="shared" si="464"/>
        <v>10.650641190998831</v>
      </c>
      <c r="CI74" s="8">
        <f t="shared" si="465"/>
        <v>15.795695477478629</v>
      </c>
      <c r="CJ74" s="8">
        <f t="shared" si="466"/>
        <v>21.57208599285828</v>
      </c>
      <c r="CK74" s="8">
        <f t="shared" si="467"/>
        <v>39.887416525492839</v>
      </c>
      <c r="CL74" s="5"/>
      <c r="CM74" s="8">
        <f t="shared" si="468"/>
        <v>21.77814443133687</v>
      </c>
      <c r="CN74" s="8">
        <f t="shared" si="469"/>
        <v>25.04526479260651</v>
      </c>
      <c r="CO74" s="8">
        <f t="shared" si="470"/>
        <v>9.8592094118363605</v>
      </c>
      <c r="CP74" s="8">
        <f t="shared" si="471"/>
        <v>27.350620917498027</v>
      </c>
      <c r="CQ74" s="8">
        <f t="shared" si="472"/>
        <v>21.197234062988272</v>
      </c>
      <c r="CR74" s="8"/>
      <c r="CS74" s="8">
        <f t="shared" si="473"/>
        <v>21.548123728780318</v>
      </c>
      <c r="CT74" s="8">
        <f t="shared" si="474"/>
        <v>23.275508874510596</v>
      </c>
      <c r="CU74" s="8">
        <f t="shared" si="475"/>
        <v>5.2417335525091655</v>
      </c>
      <c r="CV74" s="8">
        <f t="shared" si="476"/>
        <v>5.7886667945091164</v>
      </c>
      <c r="CW74" s="8">
        <f t="shared" si="477"/>
        <v>23.476791455271986</v>
      </c>
      <c r="CX74" s="8">
        <f t="shared" si="478"/>
        <v>22.306632935069491</v>
      </c>
      <c r="CY74" s="8">
        <f t="shared" si="479"/>
        <v>22.933367768276703</v>
      </c>
      <c r="CZ74" s="8">
        <f t="shared" si="480"/>
        <v>27.405405405405403</v>
      </c>
    </row>
    <row r="75" spans="1:104" s="13" customFormat="1" ht="15.75" thickBot="1">
      <c r="A75" s="12" t="s">
        <v>135</v>
      </c>
      <c r="B75" s="13">
        <v>2496</v>
      </c>
      <c r="C75" s="13">
        <v>2877</v>
      </c>
      <c r="D75" s="13">
        <v>1959</v>
      </c>
      <c r="E75" s="13">
        <v>1545</v>
      </c>
      <c r="F75" s="13">
        <v>2271</v>
      </c>
      <c r="G75" s="13">
        <v>2064</v>
      </c>
      <c r="H75" s="13">
        <v>2169</v>
      </c>
      <c r="I75" s="13">
        <v>2601</v>
      </c>
      <c r="J75" s="13">
        <v>1860</v>
      </c>
      <c r="K75" s="13">
        <v>2571</v>
      </c>
      <c r="L75" s="13">
        <v>1656</v>
      </c>
      <c r="M75" s="13">
        <v>2043</v>
      </c>
      <c r="O75" s="13">
        <v>3171</v>
      </c>
      <c r="P75" s="13">
        <v>2865</v>
      </c>
      <c r="Q75" s="13">
        <v>3795</v>
      </c>
      <c r="R75" s="13">
        <v>1569</v>
      </c>
      <c r="S75" s="13">
        <v>3468</v>
      </c>
      <c r="T75" s="13">
        <v>2052</v>
      </c>
      <c r="U75" s="13">
        <v>3546</v>
      </c>
      <c r="V75" s="13">
        <v>2571</v>
      </c>
      <c r="W75" s="13">
        <v>3696</v>
      </c>
      <c r="X75" s="13">
        <v>2559</v>
      </c>
      <c r="Y75" s="13">
        <v>3870</v>
      </c>
      <c r="Z75" s="13">
        <v>2613</v>
      </c>
      <c r="AA75" s="13">
        <v>4134</v>
      </c>
      <c r="AB75" s="13">
        <v>2058</v>
      </c>
      <c r="AC75" s="14"/>
      <c r="AD75" s="13">
        <f t="shared" si="413"/>
        <v>537</v>
      </c>
      <c r="AE75" s="13">
        <f t="shared" si="414"/>
        <v>1332</v>
      </c>
      <c r="AF75" s="13">
        <f t="shared" si="415"/>
        <v>225</v>
      </c>
      <c r="AG75" s="13">
        <f t="shared" si="416"/>
        <v>813</v>
      </c>
      <c r="AH75" s="13">
        <f t="shared" si="417"/>
        <v>327</v>
      </c>
      <c r="AI75" s="13">
        <f t="shared" si="418"/>
        <v>276</v>
      </c>
      <c r="AJ75" s="13">
        <f t="shared" si="419"/>
        <v>636</v>
      </c>
      <c r="AK75" s="13">
        <f t="shared" si="420"/>
        <v>306</v>
      </c>
      <c r="AL75" s="13">
        <f t="shared" si="421"/>
        <v>840</v>
      </c>
      <c r="AM75" s="13">
        <f t="shared" si="422"/>
        <v>834</v>
      </c>
      <c r="AO75" s="13">
        <f t="shared" si="423"/>
        <v>624</v>
      </c>
      <c r="AP75" s="13">
        <f t="shared" si="424"/>
        <v>1296</v>
      </c>
      <c r="AQ75" s="13">
        <f t="shared" si="425"/>
        <v>297</v>
      </c>
      <c r="AR75" s="13">
        <f t="shared" si="426"/>
        <v>813</v>
      </c>
      <c r="AS75" s="13">
        <f t="shared" si="427"/>
        <v>375</v>
      </c>
      <c r="AT75" s="13">
        <f t="shared" si="428"/>
        <v>294</v>
      </c>
      <c r="AU75" s="13">
        <f t="shared" si="429"/>
        <v>525</v>
      </c>
      <c r="AV75" s="13">
        <f t="shared" si="430"/>
        <v>306</v>
      </c>
      <c r="AW75" s="13">
        <f t="shared" si="431"/>
        <v>699</v>
      </c>
      <c r="AX75" s="13">
        <f t="shared" si="432"/>
        <v>252</v>
      </c>
      <c r="AY75" s="13">
        <f t="shared" si="433"/>
        <v>963</v>
      </c>
      <c r="AZ75" s="13">
        <f t="shared" si="434"/>
        <v>807</v>
      </c>
      <c r="BA75" s="14"/>
      <c r="BB75" s="15">
        <f t="shared" si="508"/>
        <v>18.867567567567566</v>
      </c>
      <c r="BC75" s="15">
        <f t="shared" si="509"/>
        <v>46.8</v>
      </c>
      <c r="BD75" s="15">
        <f t="shared" si="510"/>
        <v>7.9054054054054053</v>
      </c>
      <c r="BE75" s="15">
        <f t="shared" si="511"/>
        <v>28.564864864864859</v>
      </c>
      <c r="BF75" s="15">
        <f t="shared" si="512"/>
        <v>11.489189189189188</v>
      </c>
      <c r="BG75" s="15">
        <f t="shared" si="513"/>
        <v>9.6972972972972968</v>
      </c>
      <c r="BH75" s="15">
        <f t="shared" si="514"/>
        <v>22.345945945945946</v>
      </c>
      <c r="BI75" s="15">
        <f t="shared" si="515"/>
        <v>10.751351351351351</v>
      </c>
      <c r="BJ75" s="15">
        <f t="shared" si="516"/>
        <v>29.513513513513512</v>
      </c>
      <c r="BK75" s="15">
        <f t="shared" si="517"/>
        <v>29.3027027027027</v>
      </c>
      <c r="BL75" s="15"/>
      <c r="BM75" s="15">
        <f t="shared" si="518"/>
        <v>21.924324324324321</v>
      </c>
      <c r="BN75" s="15">
        <f t="shared" si="519"/>
        <v>45.535135135135128</v>
      </c>
      <c r="BO75" s="15">
        <f t="shared" si="520"/>
        <v>10.435135135135134</v>
      </c>
      <c r="BP75" s="15">
        <f t="shared" si="521"/>
        <v>28.564864864864859</v>
      </c>
      <c r="BQ75" s="15">
        <f t="shared" si="522"/>
        <v>13.175675675675675</v>
      </c>
      <c r="BR75" s="15">
        <f t="shared" si="523"/>
        <v>10.329729729729729</v>
      </c>
      <c r="BS75" s="15">
        <f t="shared" si="524"/>
        <v>18.445945945945947</v>
      </c>
      <c r="BT75" s="15">
        <f t="shared" si="525"/>
        <v>10.751351351351351</v>
      </c>
      <c r="BU75" s="15">
        <f t="shared" si="526"/>
        <v>24.559459459459458</v>
      </c>
      <c r="BV75" s="15">
        <f t="shared" si="527"/>
        <v>8.8540540540540533</v>
      </c>
      <c r="BW75" s="15">
        <f t="shared" si="528"/>
        <v>33.835135135135133</v>
      </c>
      <c r="BX75" s="15">
        <f t="shared" si="529"/>
        <v>28.354054054054053</v>
      </c>
      <c r="BY75" s="14"/>
      <c r="BZ75" s="15">
        <f t="shared" si="457"/>
        <v>50.460133827772665</v>
      </c>
      <c r="CA75" s="15">
        <f t="shared" si="458"/>
        <v>29.638605557141243</v>
      </c>
      <c r="CB75" s="15">
        <f t="shared" si="459"/>
        <v>15.034594876389294</v>
      </c>
      <c r="CC75" s="15">
        <f t="shared" si="460"/>
        <v>24.797839746625968</v>
      </c>
      <c r="CD75" s="15">
        <f t="shared" si="461"/>
        <v>41.589612472290781</v>
      </c>
      <c r="CE75" s="15"/>
      <c r="CF75" s="15">
        <f t="shared" si="462"/>
        <v>50.538347112397503</v>
      </c>
      <c r="CG75" s="15">
        <f t="shared" si="463"/>
        <v>30.411240521171159</v>
      </c>
      <c r="CH75" s="15">
        <f t="shared" si="464"/>
        <v>16.742214483151681</v>
      </c>
      <c r="CI75" s="15">
        <f t="shared" si="465"/>
        <v>21.350514694521166</v>
      </c>
      <c r="CJ75" s="15">
        <f t="shared" si="466"/>
        <v>26.106729441524145</v>
      </c>
      <c r="CK75" s="15">
        <f t="shared" si="467"/>
        <v>44.1448609796551</v>
      </c>
      <c r="CL75" s="16"/>
      <c r="CM75" s="15">
        <f t="shared" si="468"/>
        <v>21.27649295974738</v>
      </c>
      <c r="CN75" s="15">
        <f t="shared" si="469"/>
        <v>19.204911145996977</v>
      </c>
      <c r="CO75" s="15">
        <f t="shared" si="470"/>
        <v>10.907804418133434</v>
      </c>
      <c r="CP75" s="15">
        <f t="shared" si="471"/>
        <v>19.887852116227432</v>
      </c>
      <c r="CQ75" s="15">
        <f t="shared" si="472"/>
        <v>20.481493544026769</v>
      </c>
      <c r="CR75" s="15"/>
      <c r="CS75" s="15">
        <f t="shared" si="473"/>
        <v>20.493695159023925</v>
      </c>
      <c r="CT75" s="15">
        <f t="shared" si="474"/>
        <v>18.439921796227498</v>
      </c>
      <c r="CU75" s="15">
        <f t="shared" si="475"/>
        <v>5.2871082373556089</v>
      </c>
      <c r="CV75" s="15">
        <f t="shared" si="476"/>
        <v>6.4011549359661606</v>
      </c>
      <c r="CW75" s="15">
        <f t="shared" si="477"/>
        <v>21.59370647295923</v>
      </c>
      <c r="CX75" s="15">
        <f t="shared" si="478"/>
        <v>20.905907329881899</v>
      </c>
      <c r="CY75" s="15">
        <f t="shared" si="479"/>
        <v>19.531880440519078</v>
      </c>
      <c r="CZ75" s="15">
        <f t="shared" si="480"/>
        <v>23.381237912916294</v>
      </c>
    </row>
    <row r="76" spans="1:104" s="7" customFormat="1">
      <c r="A76" s="6" t="s">
        <v>136</v>
      </c>
      <c r="B76" s="7">
        <v>2244</v>
      </c>
      <c r="C76" s="7">
        <v>1842</v>
      </c>
      <c r="D76" s="7">
        <v>1782</v>
      </c>
      <c r="E76" s="7">
        <v>705</v>
      </c>
      <c r="F76" s="7">
        <v>2166</v>
      </c>
      <c r="G76" s="7">
        <v>1188</v>
      </c>
      <c r="H76" s="7">
        <v>1995</v>
      </c>
      <c r="I76" s="7">
        <v>1632</v>
      </c>
      <c r="J76" s="7">
        <v>1719</v>
      </c>
      <c r="K76" s="7">
        <v>1656</v>
      </c>
      <c r="L76" s="7">
        <v>1488</v>
      </c>
      <c r="M76" s="7">
        <v>1260</v>
      </c>
      <c r="O76" s="7">
        <v>3162</v>
      </c>
      <c r="P76" s="7">
        <v>1782</v>
      </c>
      <c r="Q76" s="7">
        <v>3693</v>
      </c>
      <c r="R76" s="7">
        <v>597</v>
      </c>
      <c r="S76" s="7">
        <v>3261</v>
      </c>
      <c r="T76" s="7">
        <v>1077</v>
      </c>
      <c r="U76" s="7">
        <v>3363</v>
      </c>
      <c r="V76" s="7">
        <v>1578</v>
      </c>
      <c r="W76" s="7">
        <v>3558</v>
      </c>
      <c r="X76" s="7">
        <v>1569</v>
      </c>
      <c r="Y76" s="7">
        <v>3729</v>
      </c>
      <c r="Z76" s="7">
        <v>1617</v>
      </c>
      <c r="AA76" s="7">
        <v>4011</v>
      </c>
      <c r="AB76" s="7">
        <v>1221</v>
      </c>
      <c r="AC76" s="3"/>
      <c r="AD76" s="7">
        <f t="shared" si="413"/>
        <v>462</v>
      </c>
      <c r="AE76" s="7">
        <f t="shared" si="414"/>
        <v>1137</v>
      </c>
      <c r="AF76" s="7">
        <f t="shared" si="415"/>
        <v>78</v>
      </c>
      <c r="AG76" s="7">
        <f t="shared" si="416"/>
        <v>654</v>
      </c>
      <c r="AH76" s="7">
        <f t="shared" si="417"/>
        <v>249</v>
      </c>
      <c r="AI76" s="7">
        <f t="shared" si="418"/>
        <v>210</v>
      </c>
      <c r="AJ76" s="7">
        <f t="shared" si="419"/>
        <v>525</v>
      </c>
      <c r="AK76" s="7">
        <f t="shared" si="420"/>
        <v>186</v>
      </c>
      <c r="AL76" s="7">
        <f t="shared" si="421"/>
        <v>756</v>
      </c>
      <c r="AM76" s="7">
        <f t="shared" si="422"/>
        <v>582</v>
      </c>
      <c r="AO76" s="7">
        <f t="shared" si="423"/>
        <v>531</v>
      </c>
      <c r="AP76" s="7">
        <f t="shared" si="424"/>
        <v>1185</v>
      </c>
      <c r="AQ76" s="7">
        <f t="shared" si="425"/>
        <v>99</v>
      </c>
      <c r="AR76" s="7">
        <f t="shared" si="426"/>
        <v>705</v>
      </c>
      <c r="AS76" s="7">
        <f t="shared" si="427"/>
        <v>201</v>
      </c>
      <c r="AT76" s="7">
        <f t="shared" si="428"/>
        <v>204</v>
      </c>
      <c r="AU76" s="7">
        <f t="shared" si="429"/>
        <v>396</v>
      </c>
      <c r="AV76" s="7">
        <f t="shared" si="430"/>
        <v>213</v>
      </c>
      <c r="AW76" s="7">
        <f t="shared" si="431"/>
        <v>567</v>
      </c>
      <c r="AX76" s="7">
        <f t="shared" si="432"/>
        <v>165</v>
      </c>
      <c r="AY76" s="7">
        <f t="shared" si="433"/>
        <v>849</v>
      </c>
      <c r="AZ76" s="7">
        <f t="shared" si="434"/>
        <v>561</v>
      </c>
      <c r="BA76" s="3"/>
      <c r="BB76" s="8">
        <f>AD76*11.7/300</f>
        <v>18.017999999999997</v>
      </c>
      <c r="BC76" s="8">
        <f t="shared" ref="BC76:BX76" si="530">AE76*11.7/300</f>
        <v>44.342999999999996</v>
      </c>
      <c r="BD76" s="8">
        <f t="shared" si="530"/>
        <v>3.0419999999999998</v>
      </c>
      <c r="BE76" s="8">
        <f t="shared" si="530"/>
        <v>25.505999999999997</v>
      </c>
      <c r="BF76" s="8">
        <f t="shared" si="530"/>
        <v>9.7109999999999985</v>
      </c>
      <c r="BG76" s="8">
        <f t="shared" si="530"/>
        <v>8.19</v>
      </c>
      <c r="BH76" s="8">
        <f t="shared" si="530"/>
        <v>20.475000000000001</v>
      </c>
      <c r="BI76" s="8">
        <f t="shared" si="530"/>
        <v>7.2539999999999996</v>
      </c>
      <c r="BJ76" s="8">
        <f t="shared" si="530"/>
        <v>29.483999999999995</v>
      </c>
      <c r="BK76" s="8">
        <f t="shared" si="530"/>
        <v>22.698</v>
      </c>
      <c r="BL76" s="8">
        <f t="shared" si="530"/>
        <v>0</v>
      </c>
      <c r="BM76" s="8">
        <f t="shared" si="530"/>
        <v>20.709</v>
      </c>
      <c r="BN76" s="8">
        <f t="shared" si="530"/>
        <v>46.215000000000003</v>
      </c>
      <c r="BO76" s="8">
        <f t="shared" si="530"/>
        <v>3.8609999999999998</v>
      </c>
      <c r="BP76" s="8">
        <f t="shared" si="530"/>
        <v>27.495000000000001</v>
      </c>
      <c r="BQ76" s="8">
        <f t="shared" si="530"/>
        <v>7.8389999999999995</v>
      </c>
      <c r="BR76" s="8">
        <f t="shared" si="530"/>
        <v>7.9559999999999995</v>
      </c>
      <c r="BS76" s="8">
        <f t="shared" si="530"/>
        <v>15.443999999999999</v>
      </c>
      <c r="BT76" s="8">
        <f t="shared" si="530"/>
        <v>8.3070000000000004</v>
      </c>
      <c r="BU76" s="8">
        <f t="shared" si="530"/>
        <v>22.113</v>
      </c>
      <c r="BV76" s="8">
        <f t="shared" si="530"/>
        <v>6.4349999999999996</v>
      </c>
      <c r="BW76" s="8">
        <f t="shared" si="530"/>
        <v>33.110999999999997</v>
      </c>
      <c r="BX76" s="8">
        <f t="shared" si="530"/>
        <v>21.878999999999998</v>
      </c>
      <c r="BY76" s="3"/>
      <c r="BZ76" s="8">
        <f t="shared" si="457"/>
        <v>47.863869181251943</v>
      </c>
      <c r="CA76" s="8">
        <f t="shared" si="458"/>
        <v>25.686763128117171</v>
      </c>
      <c r="CB76" s="8">
        <f t="shared" si="459"/>
        <v>12.703527895824845</v>
      </c>
      <c r="CC76" s="8">
        <f t="shared" si="460"/>
        <v>21.72201972653556</v>
      </c>
      <c r="CD76" s="8">
        <f t="shared" si="461"/>
        <v>37.208943279808416</v>
      </c>
      <c r="CE76" s="8"/>
      <c r="CF76" s="8">
        <f t="shared" si="462"/>
        <v>50.642757685576328</v>
      </c>
      <c r="CG76" s="8">
        <f t="shared" si="463"/>
        <v>27.764768070344115</v>
      </c>
      <c r="CH76" s="8">
        <f t="shared" si="464"/>
        <v>11.169058017576951</v>
      </c>
      <c r="CI76" s="8">
        <f t="shared" si="465"/>
        <v>17.536344687533944</v>
      </c>
      <c r="CJ76" s="8">
        <f t="shared" si="466"/>
        <v>23.030284279617568</v>
      </c>
      <c r="CK76" s="8">
        <f t="shared" si="467"/>
        <v>39.686634551193677</v>
      </c>
      <c r="CL76" s="5"/>
      <c r="CM76" s="8">
        <f t="shared" si="468"/>
        <v>24.064769789050548</v>
      </c>
      <c r="CN76" s="8">
        <f t="shared" si="469"/>
        <v>18.555845898260738</v>
      </c>
      <c r="CO76" s="8">
        <f t="shared" si="470"/>
        <v>10.804619012255825</v>
      </c>
      <c r="CP76" s="8">
        <f t="shared" si="471"/>
        <v>17.879575414421897</v>
      </c>
      <c r="CQ76" s="8">
        <f t="shared" si="472"/>
        <v>24.494390806876577</v>
      </c>
      <c r="CR76" s="8"/>
      <c r="CS76" s="8">
        <f t="shared" si="473"/>
        <v>25.185184216121989</v>
      </c>
      <c r="CT76" s="8">
        <f t="shared" si="474"/>
        <v>19.939834628200906</v>
      </c>
      <c r="CU76" s="8">
        <f t="shared" si="475"/>
        <v>7.6130956909788017</v>
      </c>
      <c r="CV76" s="8">
        <f t="shared" si="476"/>
        <v>6.9267557341081405</v>
      </c>
      <c r="CW76" s="8">
        <f t="shared" si="477"/>
        <v>18.959776897421552</v>
      </c>
      <c r="CX76" s="8">
        <f t="shared" si="478"/>
        <v>27.313925020033285</v>
      </c>
      <c r="CY76" s="8">
        <f t="shared" si="479"/>
        <v>22.413059429716416</v>
      </c>
      <c r="CZ76" s="8">
        <f t="shared" si="480"/>
        <v>22.278287030200499</v>
      </c>
    </row>
    <row r="77" spans="1:104" s="7" customFormat="1">
      <c r="A77" s="6" t="s">
        <v>137</v>
      </c>
      <c r="B77" s="7">
        <v>1629</v>
      </c>
      <c r="C77" s="7">
        <v>2490</v>
      </c>
      <c r="D77" s="7">
        <v>1113</v>
      </c>
      <c r="E77" s="7">
        <v>1242</v>
      </c>
      <c r="F77" s="7">
        <v>1515</v>
      </c>
      <c r="G77" s="7">
        <v>1749</v>
      </c>
      <c r="H77" s="7">
        <v>1341</v>
      </c>
      <c r="I77" s="7">
        <v>2487</v>
      </c>
      <c r="J77" s="7">
        <v>1083</v>
      </c>
      <c r="K77" s="7">
        <v>2574</v>
      </c>
      <c r="L77" s="7">
        <v>795</v>
      </c>
      <c r="M77" s="7">
        <v>1854</v>
      </c>
      <c r="O77" s="7">
        <v>2553</v>
      </c>
      <c r="P77" s="7">
        <v>2421</v>
      </c>
      <c r="Q77" s="7">
        <v>3123</v>
      </c>
      <c r="R77" s="7">
        <v>1101</v>
      </c>
      <c r="S77" s="7">
        <v>2676</v>
      </c>
      <c r="T77" s="7">
        <v>1608</v>
      </c>
      <c r="U77" s="7">
        <v>2763</v>
      </c>
      <c r="V77" s="7">
        <v>2427</v>
      </c>
      <c r="W77" s="7">
        <v>2934</v>
      </c>
      <c r="X77" s="7">
        <v>2505</v>
      </c>
      <c r="Y77" s="7">
        <v>3111</v>
      </c>
      <c r="Z77" s="7">
        <v>2505</v>
      </c>
      <c r="AA77" s="7">
        <v>3447</v>
      </c>
      <c r="AB77" s="7">
        <v>1746</v>
      </c>
      <c r="AC77" s="3"/>
      <c r="AD77" s="7">
        <f t="shared" si="413"/>
        <v>516</v>
      </c>
      <c r="AE77" s="7">
        <f t="shared" si="414"/>
        <v>1248</v>
      </c>
      <c r="AF77" s="7">
        <f t="shared" si="415"/>
        <v>114</v>
      </c>
      <c r="AG77" s="7">
        <f t="shared" si="416"/>
        <v>741</v>
      </c>
      <c r="AH77" s="7">
        <f t="shared" si="417"/>
        <v>288</v>
      </c>
      <c r="AI77" s="7">
        <f t="shared" si="418"/>
        <v>3</v>
      </c>
      <c r="AJ77" s="7">
        <f t="shared" si="419"/>
        <v>546</v>
      </c>
      <c r="AK77" s="7">
        <f t="shared" si="420"/>
        <v>84</v>
      </c>
      <c r="AL77" s="7">
        <f t="shared" si="421"/>
        <v>834</v>
      </c>
      <c r="AM77" s="7">
        <f t="shared" si="422"/>
        <v>636</v>
      </c>
      <c r="AO77" s="7">
        <f t="shared" si="423"/>
        <v>570</v>
      </c>
      <c r="AP77" s="7">
        <f t="shared" si="424"/>
        <v>1320</v>
      </c>
      <c r="AQ77" s="7">
        <f t="shared" si="425"/>
        <v>123</v>
      </c>
      <c r="AR77" s="7">
        <f t="shared" si="426"/>
        <v>813</v>
      </c>
      <c r="AS77" s="7">
        <f t="shared" si="427"/>
        <v>210</v>
      </c>
      <c r="AT77" s="7">
        <f t="shared" si="428"/>
        <v>6</v>
      </c>
      <c r="AU77" s="7">
        <f t="shared" si="429"/>
        <v>381</v>
      </c>
      <c r="AV77" s="7">
        <f t="shared" si="430"/>
        <v>84</v>
      </c>
      <c r="AW77" s="7">
        <f t="shared" si="431"/>
        <v>558</v>
      </c>
      <c r="AX77" s="7">
        <f t="shared" si="432"/>
        <v>84</v>
      </c>
      <c r="AY77" s="7">
        <f t="shared" si="433"/>
        <v>894</v>
      </c>
      <c r="AZ77" s="7">
        <f t="shared" si="434"/>
        <v>675</v>
      </c>
      <c r="BA77" s="3"/>
      <c r="BB77" s="8">
        <f>AD77*11.7/309.99</f>
        <v>19.475466950546792</v>
      </c>
      <c r="BC77" s="8">
        <f t="shared" ref="BC77:BX77" si="531">AE77*11.7/309.99</f>
        <v>47.10345495015968</v>
      </c>
      <c r="BD77" s="8">
        <f t="shared" si="531"/>
        <v>4.3027194425626627</v>
      </c>
      <c r="BE77" s="8">
        <f t="shared" si="531"/>
        <v>27.967676376657309</v>
      </c>
      <c r="BF77" s="8">
        <f t="shared" si="531"/>
        <v>10.870028065421465</v>
      </c>
      <c r="BG77" s="8">
        <f t="shared" si="531"/>
        <v>0.11322945901480691</v>
      </c>
      <c r="BH77" s="8">
        <f t="shared" si="531"/>
        <v>20.60776154069486</v>
      </c>
      <c r="BI77" s="8">
        <f t="shared" si="531"/>
        <v>3.1704248524145937</v>
      </c>
      <c r="BJ77" s="8">
        <f t="shared" si="531"/>
        <v>31.477789606116325</v>
      </c>
      <c r="BK77" s="8">
        <f t="shared" si="531"/>
        <v>24.004645311139068</v>
      </c>
      <c r="BL77" s="8">
        <f t="shared" si="531"/>
        <v>0</v>
      </c>
      <c r="BM77" s="8">
        <f t="shared" si="531"/>
        <v>21.513597212813316</v>
      </c>
      <c r="BN77" s="8">
        <f t="shared" si="531"/>
        <v>49.820961966515043</v>
      </c>
      <c r="BO77" s="8">
        <f t="shared" si="531"/>
        <v>4.6424078196070839</v>
      </c>
      <c r="BP77" s="8">
        <f t="shared" si="531"/>
        <v>30.685183393012672</v>
      </c>
      <c r="BQ77" s="8">
        <f t="shared" si="531"/>
        <v>7.9260621310364847</v>
      </c>
      <c r="BR77" s="8">
        <f t="shared" si="531"/>
        <v>0.22645891802961382</v>
      </c>
      <c r="BS77" s="8">
        <f t="shared" si="531"/>
        <v>14.380141294880479</v>
      </c>
      <c r="BT77" s="8">
        <f t="shared" si="531"/>
        <v>3.1704248524145937</v>
      </c>
      <c r="BU77" s="8">
        <f t="shared" si="531"/>
        <v>21.060679376754088</v>
      </c>
      <c r="BV77" s="8">
        <f t="shared" si="531"/>
        <v>3.1704248524145937</v>
      </c>
      <c r="BW77" s="8">
        <f t="shared" si="531"/>
        <v>33.742378786412459</v>
      </c>
      <c r="BX77" s="8">
        <f t="shared" si="531"/>
        <v>25.476628278331557</v>
      </c>
      <c r="BY77" s="3"/>
      <c r="BZ77" s="8">
        <f t="shared" si="457"/>
        <v>50.970866984813618</v>
      </c>
      <c r="CA77" s="8">
        <f t="shared" si="458"/>
        <v>28.296719182810609</v>
      </c>
      <c r="CB77" s="8">
        <f t="shared" si="459"/>
        <v>10.870617786190401</v>
      </c>
      <c r="CC77" s="8">
        <f t="shared" si="460"/>
        <v>20.850214134702554</v>
      </c>
      <c r="CD77" s="8">
        <f t="shared" si="461"/>
        <v>39.586288472153029</v>
      </c>
      <c r="CE77" s="8"/>
      <c r="CF77" s="8">
        <f t="shared" si="462"/>
        <v>54.267514373740276</v>
      </c>
      <c r="CG77" s="8">
        <f t="shared" si="463"/>
        <v>31.034374977214696</v>
      </c>
      <c r="CH77" s="8">
        <f t="shared" si="464"/>
        <v>7.9292965984761699</v>
      </c>
      <c r="CI77" s="8">
        <f t="shared" si="465"/>
        <v>14.725490056549388</v>
      </c>
      <c r="CJ77" s="8">
        <f t="shared" si="466"/>
        <v>21.297976654021458</v>
      </c>
      <c r="CK77" s="8">
        <f t="shared" si="467"/>
        <v>42.280098327676825</v>
      </c>
      <c r="CL77" s="5"/>
      <c r="CM77" s="8">
        <f t="shared" si="468"/>
        <v>24.421103344344438</v>
      </c>
      <c r="CN77" s="8">
        <f t="shared" si="469"/>
        <v>28.618171773117155</v>
      </c>
      <c r="CO77" s="8">
        <f t="shared" si="470"/>
        <v>10.206365509273365</v>
      </c>
      <c r="CP77" s="8">
        <f t="shared" si="471"/>
        <v>23.499409615260202</v>
      </c>
      <c r="CQ77" s="8">
        <f t="shared" si="472"/>
        <v>26.030957644084268</v>
      </c>
      <c r="CR77" s="8"/>
      <c r="CS77" s="8">
        <f t="shared" si="473"/>
        <v>25.511077067727793</v>
      </c>
      <c r="CT77" s="8">
        <f t="shared" si="474"/>
        <v>30.635213109751675</v>
      </c>
      <c r="CU77" s="8">
        <f t="shared" si="475"/>
        <v>7.0938052747439029</v>
      </c>
      <c r="CV77" s="8">
        <f t="shared" si="476"/>
        <v>6.6805380818736086</v>
      </c>
      <c r="CW77" s="8">
        <f t="shared" si="477"/>
        <v>25.659154530017528</v>
      </c>
      <c r="CX77" s="8">
        <f t="shared" si="478"/>
        <v>27.243158434668022</v>
      </c>
      <c r="CY77" s="8">
        <f t="shared" si="479"/>
        <v>29.187075749085842</v>
      </c>
      <c r="CZ77" s="8">
        <f t="shared" si="480"/>
        <v>29.537483846070508</v>
      </c>
    </row>
    <row r="78" spans="1:104" s="13" customFormat="1" ht="15.75" thickBot="1">
      <c r="A78" s="12" t="s">
        <v>138</v>
      </c>
      <c r="B78" s="13">
        <v>1833</v>
      </c>
      <c r="C78" s="13">
        <v>2439</v>
      </c>
      <c r="D78" s="13">
        <v>1335</v>
      </c>
      <c r="E78" s="13">
        <v>1119</v>
      </c>
      <c r="F78" s="13">
        <v>1761</v>
      </c>
      <c r="G78" s="13">
        <v>1584</v>
      </c>
      <c r="H78" s="13">
        <v>1581</v>
      </c>
      <c r="I78" s="13">
        <v>2184</v>
      </c>
      <c r="J78" s="13">
        <v>1284</v>
      </c>
      <c r="K78" s="13">
        <v>2190</v>
      </c>
      <c r="L78" s="13">
        <v>1035</v>
      </c>
      <c r="M78" s="13">
        <v>1701</v>
      </c>
      <c r="O78" s="13">
        <v>2865</v>
      </c>
      <c r="P78" s="13">
        <v>2355</v>
      </c>
      <c r="Q78" s="13">
        <v>3429</v>
      </c>
      <c r="R78" s="13">
        <v>1002</v>
      </c>
      <c r="S78" s="13">
        <v>2964</v>
      </c>
      <c r="T78" s="13">
        <v>1434</v>
      </c>
      <c r="U78" s="13">
        <v>3063</v>
      </c>
      <c r="V78" s="13">
        <v>2118</v>
      </c>
      <c r="W78" s="13">
        <v>3261</v>
      </c>
      <c r="X78" s="13">
        <v>2097</v>
      </c>
      <c r="Y78" s="13">
        <v>3447</v>
      </c>
      <c r="Z78" s="13">
        <v>2121</v>
      </c>
      <c r="AA78" s="13">
        <v>3744</v>
      </c>
      <c r="AB78" s="13">
        <v>1626</v>
      </c>
      <c r="AC78" s="14"/>
      <c r="AD78" s="13">
        <f t="shared" si="413"/>
        <v>498</v>
      </c>
      <c r="AE78" s="13">
        <f t="shared" si="414"/>
        <v>1320</v>
      </c>
      <c r="AF78" s="13">
        <f t="shared" si="415"/>
        <v>72</v>
      </c>
      <c r="AG78" s="13">
        <f t="shared" si="416"/>
        <v>855</v>
      </c>
      <c r="AH78" s="13">
        <f t="shared" si="417"/>
        <v>252</v>
      </c>
      <c r="AI78" s="13">
        <f t="shared" si="418"/>
        <v>255</v>
      </c>
      <c r="AJ78" s="13">
        <f t="shared" si="419"/>
        <v>549</v>
      </c>
      <c r="AK78" s="13">
        <f t="shared" si="420"/>
        <v>249</v>
      </c>
      <c r="AL78" s="13">
        <f t="shared" si="421"/>
        <v>798</v>
      </c>
      <c r="AM78" s="13">
        <f t="shared" si="422"/>
        <v>738</v>
      </c>
      <c r="AO78" s="13">
        <f t="shared" si="423"/>
        <v>564</v>
      </c>
      <c r="AP78" s="13">
        <f t="shared" si="424"/>
        <v>1353</v>
      </c>
      <c r="AQ78" s="13">
        <f t="shared" si="425"/>
        <v>99</v>
      </c>
      <c r="AR78" s="13">
        <f t="shared" si="426"/>
        <v>921</v>
      </c>
      <c r="AS78" s="13">
        <f t="shared" si="427"/>
        <v>198</v>
      </c>
      <c r="AT78" s="13">
        <f t="shared" si="428"/>
        <v>237</v>
      </c>
      <c r="AU78" s="13">
        <f t="shared" si="429"/>
        <v>396</v>
      </c>
      <c r="AV78" s="13">
        <f t="shared" si="430"/>
        <v>258</v>
      </c>
      <c r="AW78" s="13">
        <f t="shared" si="431"/>
        <v>582</v>
      </c>
      <c r="AX78" s="13">
        <f t="shared" si="432"/>
        <v>234</v>
      </c>
      <c r="AY78" s="13">
        <f t="shared" si="433"/>
        <v>879</v>
      </c>
      <c r="AZ78" s="13">
        <f t="shared" si="434"/>
        <v>729</v>
      </c>
      <c r="BA78" s="14"/>
      <c r="BB78" s="15">
        <f>AD78*11.7/327.01</f>
        <v>17.817803736888781</v>
      </c>
      <c r="BC78" s="15">
        <f t="shared" ref="BC78:BX78" si="532">AE78*11.7/327.01</f>
        <v>47.227913519464231</v>
      </c>
      <c r="BD78" s="15">
        <f t="shared" si="532"/>
        <v>2.5760680101525946</v>
      </c>
      <c r="BE78" s="15">
        <f t="shared" si="532"/>
        <v>30.590807620562064</v>
      </c>
      <c r="BF78" s="15">
        <f t="shared" si="532"/>
        <v>9.0162380355340801</v>
      </c>
      <c r="BG78" s="15">
        <f t="shared" si="532"/>
        <v>9.1235742026237734</v>
      </c>
      <c r="BH78" s="15">
        <f t="shared" si="532"/>
        <v>19.642518577413533</v>
      </c>
      <c r="BI78" s="15">
        <f t="shared" si="532"/>
        <v>8.9089018684443904</v>
      </c>
      <c r="BJ78" s="15">
        <f t="shared" si="532"/>
        <v>28.551420445857921</v>
      </c>
      <c r="BK78" s="15">
        <f t="shared" si="532"/>
        <v>26.404697104064098</v>
      </c>
      <c r="BL78" s="15">
        <f t="shared" si="532"/>
        <v>0</v>
      </c>
      <c r="BM78" s="15">
        <f t="shared" si="532"/>
        <v>20.17919941286199</v>
      </c>
      <c r="BN78" s="15">
        <f t="shared" si="532"/>
        <v>48.408611357450837</v>
      </c>
      <c r="BO78" s="15">
        <f t="shared" si="532"/>
        <v>3.5420935139598178</v>
      </c>
      <c r="BP78" s="15">
        <f t="shared" si="532"/>
        <v>32.952203296535274</v>
      </c>
      <c r="BQ78" s="15">
        <f t="shared" si="532"/>
        <v>7.0841870279196355</v>
      </c>
      <c r="BR78" s="15">
        <f t="shared" si="532"/>
        <v>8.4795572000856243</v>
      </c>
      <c r="BS78" s="15">
        <f t="shared" si="532"/>
        <v>14.168374055839271</v>
      </c>
      <c r="BT78" s="15">
        <f t="shared" si="532"/>
        <v>9.2309103697134649</v>
      </c>
      <c r="BU78" s="15">
        <f t="shared" si="532"/>
        <v>20.82321641540014</v>
      </c>
      <c r="BV78" s="15">
        <f t="shared" si="532"/>
        <v>8.3722210329959328</v>
      </c>
      <c r="BW78" s="15">
        <f t="shared" si="532"/>
        <v>31.449496957279592</v>
      </c>
      <c r="BX78" s="15">
        <f t="shared" si="532"/>
        <v>26.08268860279502</v>
      </c>
      <c r="BY78" s="14"/>
      <c r="BZ78" s="15">
        <f t="shared" si="457"/>
        <v>50.477222045277813</v>
      </c>
      <c r="CA78" s="15">
        <f t="shared" si="458"/>
        <v>30.69908202652271</v>
      </c>
      <c r="CB78" s="15">
        <f t="shared" si="459"/>
        <v>12.827008791771894</v>
      </c>
      <c r="CC78" s="15">
        <f t="shared" si="460"/>
        <v>21.568427586766905</v>
      </c>
      <c r="CD78" s="15">
        <f t="shared" si="461"/>
        <v>38.889479793814736</v>
      </c>
      <c r="CE78" s="15"/>
      <c r="CF78" s="15">
        <f t="shared" si="462"/>
        <v>52.44610321559427</v>
      </c>
      <c r="CG78" s="15">
        <f t="shared" si="463"/>
        <v>33.142029638479087</v>
      </c>
      <c r="CH78" s="15">
        <f t="shared" si="464"/>
        <v>11.049370848879533</v>
      </c>
      <c r="CI78" s="15">
        <f t="shared" si="465"/>
        <v>16.910130976425432</v>
      </c>
      <c r="CJ78" s="15">
        <f t="shared" si="466"/>
        <v>22.443271305848651</v>
      </c>
      <c r="CK78" s="15">
        <f t="shared" si="467"/>
        <v>40.8580163935587</v>
      </c>
      <c r="CL78" s="16"/>
      <c r="CM78" s="15">
        <f t="shared" si="468"/>
        <v>22.563328669656691</v>
      </c>
      <c r="CN78" s="15">
        <f t="shared" si="469"/>
        <v>22.412449678160318</v>
      </c>
      <c r="CO78" s="15">
        <f t="shared" si="470"/>
        <v>10.628448728097055</v>
      </c>
      <c r="CP78" s="15">
        <f t="shared" si="471"/>
        <v>19.633425157834921</v>
      </c>
      <c r="CQ78" s="15">
        <f t="shared" si="472"/>
        <v>23.426840792937725</v>
      </c>
      <c r="CR78" s="15"/>
      <c r="CS78" s="15">
        <f t="shared" si="473"/>
        <v>22.708893474513925</v>
      </c>
      <c r="CT78" s="15">
        <f t="shared" si="474"/>
        <v>24.727653213026677</v>
      </c>
      <c r="CU78" s="15">
        <f t="shared" si="475"/>
        <v>7.1239200888313343</v>
      </c>
      <c r="CV78" s="15">
        <f t="shared" si="476"/>
        <v>6.710012981179549</v>
      </c>
      <c r="CW78" s="15">
        <f t="shared" si="477"/>
        <v>20.653776886943245</v>
      </c>
      <c r="CX78" s="15">
        <f t="shared" si="478"/>
        <v>25.009326931898105</v>
      </c>
      <c r="CY78" s="15">
        <f t="shared" si="479"/>
        <v>25.992644657187395</v>
      </c>
      <c r="CZ78" s="15">
        <f t="shared" si="480"/>
        <v>24.137515165228717</v>
      </c>
    </row>
    <row r="79" spans="1:104" s="7" customFormat="1">
      <c r="A79" s="6" t="s">
        <v>139</v>
      </c>
      <c r="B79" s="7">
        <v>2406</v>
      </c>
      <c r="C79" s="7">
        <v>2418</v>
      </c>
      <c r="D79" s="7">
        <v>1812</v>
      </c>
      <c r="E79" s="7">
        <v>1170</v>
      </c>
      <c r="F79" s="7">
        <v>2169</v>
      </c>
      <c r="G79" s="7">
        <v>1728</v>
      </c>
      <c r="H79" s="7">
        <v>1986</v>
      </c>
      <c r="I79" s="7">
        <v>2160</v>
      </c>
      <c r="J79" s="7">
        <v>1650</v>
      </c>
      <c r="K79" s="7">
        <v>2214</v>
      </c>
      <c r="L79" s="7">
        <v>1422</v>
      </c>
      <c r="M79" s="7">
        <v>1752</v>
      </c>
      <c r="O79" s="7">
        <v>3306</v>
      </c>
      <c r="P79" s="7">
        <v>2337</v>
      </c>
      <c r="Q79" s="7">
        <v>3855</v>
      </c>
      <c r="R79" s="7">
        <v>984</v>
      </c>
      <c r="S79" s="7">
        <v>3375</v>
      </c>
      <c r="T79" s="7">
        <v>1647</v>
      </c>
      <c r="U79" s="7">
        <v>3654</v>
      </c>
      <c r="V79" s="7">
        <v>2091</v>
      </c>
      <c r="W79" s="7">
        <v>3897</v>
      </c>
      <c r="X79" s="7">
        <v>2091</v>
      </c>
      <c r="Y79" s="7">
        <v>4059</v>
      </c>
      <c r="Z79" s="7">
        <v>2124</v>
      </c>
      <c r="AA79" s="7">
        <v>4251</v>
      </c>
      <c r="AB79" s="7">
        <v>1593</v>
      </c>
      <c r="AC79" s="3"/>
      <c r="AD79" s="7">
        <f t="shared" si="413"/>
        <v>594</v>
      </c>
      <c r="AE79" s="7">
        <f t="shared" si="414"/>
        <v>1248</v>
      </c>
      <c r="AF79" s="7">
        <f t="shared" si="415"/>
        <v>237</v>
      </c>
      <c r="AG79" s="7">
        <f t="shared" si="416"/>
        <v>690</v>
      </c>
      <c r="AH79" s="7">
        <f t="shared" si="417"/>
        <v>420</v>
      </c>
      <c r="AI79" s="7">
        <f t="shared" si="418"/>
        <v>258</v>
      </c>
      <c r="AJ79" s="7">
        <f t="shared" si="419"/>
        <v>756</v>
      </c>
      <c r="AK79" s="7">
        <f t="shared" si="420"/>
        <v>204</v>
      </c>
      <c r="AL79" s="7">
        <f t="shared" si="421"/>
        <v>984</v>
      </c>
      <c r="AM79" s="7">
        <f t="shared" si="422"/>
        <v>666</v>
      </c>
      <c r="AO79" s="7">
        <f t="shared" si="423"/>
        <v>549</v>
      </c>
      <c r="AP79" s="7">
        <f t="shared" si="424"/>
        <v>1353</v>
      </c>
      <c r="AQ79" s="7">
        <f t="shared" si="425"/>
        <v>69</v>
      </c>
      <c r="AR79" s="7">
        <f t="shared" si="426"/>
        <v>690</v>
      </c>
      <c r="AS79" s="7">
        <f t="shared" si="427"/>
        <v>348</v>
      </c>
      <c r="AT79" s="7">
        <f t="shared" si="428"/>
        <v>246</v>
      </c>
      <c r="AU79" s="7">
        <f t="shared" si="429"/>
        <v>591</v>
      </c>
      <c r="AV79" s="7">
        <f t="shared" si="430"/>
        <v>246</v>
      </c>
      <c r="AW79" s="7">
        <f t="shared" si="431"/>
        <v>753</v>
      </c>
      <c r="AX79" s="7">
        <f t="shared" si="432"/>
        <v>213</v>
      </c>
      <c r="AY79" s="7">
        <f t="shared" si="433"/>
        <v>945</v>
      </c>
      <c r="AZ79" s="7">
        <f t="shared" si="434"/>
        <v>744</v>
      </c>
      <c r="BA79" s="3"/>
      <c r="BB79" s="8">
        <f t="shared" ref="BB79:BK79" si="533">AD79*11.7/357</f>
        <v>19.467226890756301</v>
      </c>
      <c r="BC79" s="8">
        <f t="shared" si="533"/>
        <v>40.900840336134451</v>
      </c>
      <c r="BD79" s="8">
        <f t="shared" si="533"/>
        <v>7.7672268907563016</v>
      </c>
      <c r="BE79" s="8">
        <f t="shared" si="533"/>
        <v>22.613445378151258</v>
      </c>
      <c r="BF79" s="8">
        <f t="shared" si="533"/>
        <v>13.764705882352942</v>
      </c>
      <c r="BG79" s="8">
        <f t="shared" si="533"/>
        <v>8.4554621848739497</v>
      </c>
      <c r="BH79" s="8">
        <f t="shared" si="533"/>
        <v>24.776470588235291</v>
      </c>
      <c r="BI79" s="8">
        <f t="shared" si="533"/>
        <v>6.6857142857142851</v>
      </c>
      <c r="BJ79" s="8">
        <f t="shared" si="533"/>
        <v>32.248739495798318</v>
      </c>
      <c r="BK79" s="8">
        <f t="shared" si="533"/>
        <v>21.826890756302522</v>
      </c>
      <c r="BL79" s="8"/>
      <c r="BM79" s="8">
        <f t="shared" ref="BM79:BX79" si="534">AO79*11.7/357</f>
        <v>17.992436974789914</v>
      </c>
      <c r="BN79" s="8">
        <f t="shared" si="534"/>
        <v>44.342016806722683</v>
      </c>
      <c r="BO79" s="8">
        <f t="shared" si="534"/>
        <v>2.261344537815126</v>
      </c>
      <c r="BP79" s="8">
        <f t="shared" si="534"/>
        <v>22.613445378151258</v>
      </c>
      <c r="BQ79" s="8">
        <f t="shared" si="534"/>
        <v>11.405042016806723</v>
      </c>
      <c r="BR79" s="8">
        <f t="shared" si="534"/>
        <v>8.0621848739495796</v>
      </c>
      <c r="BS79" s="8">
        <f t="shared" si="534"/>
        <v>19.368907563025211</v>
      </c>
      <c r="BT79" s="8">
        <f t="shared" si="534"/>
        <v>8.0621848739495796</v>
      </c>
      <c r="BU79" s="8">
        <f t="shared" si="534"/>
        <v>24.678151260504201</v>
      </c>
      <c r="BV79" s="8">
        <f t="shared" si="534"/>
        <v>6.9806722689075631</v>
      </c>
      <c r="BW79" s="8">
        <f t="shared" si="534"/>
        <v>30.970588235294116</v>
      </c>
      <c r="BX79" s="8">
        <f t="shared" si="534"/>
        <v>24.383193277310923</v>
      </c>
      <c r="BY79" s="3"/>
      <c r="BZ79" s="8">
        <f t="shared" si="457"/>
        <v>45.297369272598473</v>
      </c>
      <c r="CA79" s="8">
        <f t="shared" si="458"/>
        <v>23.910201284036031</v>
      </c>
      <c r="CB79" s="8">
        <f t="shared" si="459"/>
        <v>16.154317342045594</v>
      </c>
      <c r="CC79" s="8">
        <f t="shared" si="460"/>
        <v>25.662662962364067</v>
      </c>
      <c r="CD79" s="8">
        <f t="shared" si="461"/>
        <v>38.940908555854563</v>
      </c>
      <c r="CE79" s="8"/>
      <c r="CF79" s="8">
        <f t="shared" si="462"/>
        <v>47.853340978237497</v>
      </c>
      <c r="CG79" s="8">
        <f t="shared" si="463"/>
        <v>22.726231341543119</v>
      </c>
      <c r="CH79" s="8">
        <f t="shared" si="464"/>
        <v>13.96688255649299</v>
      </c>
      <c r="CI79" s="8">
        <f t="shared" si="465"/>
        <v>20.979833295971552</v>
      </c>
      <c r="CJ79" s="8">
        <f t="shared" si="466"/>
        <v>25.646460476296141</v>
      </c>
      <c r="CK79" s="8">
        <f t="shared" si="467"/>
        <v>39.41722275907879</v>
      </c>
      <c r="CL79" s="5"/>
      <c r="CM79" s="8">
        <f t="shared" si="468"/>
        <v>21.709878266569554</v>
      </c>
      <c r="CN79" s="8">
        <f t="shared" si="469"/>
        <v>15.375898099160445</v>
      </c>
      <c r="CO79" s="8">
        <f t="shared" si="470"/>
        <v>11.153069961418526</v>
      </c>
      <c r="CP79" s="8">
        <f t="shared" si="471"/>
        <v>16.884609191225838</v>
      </c>
      <c r="CQ79" s="8">
        <f t="shared" si="472"/>
        <v>22.960457683740074</v>
      </c>
      <c r="CR79" s="8"/>
      <c r="CS79" s="8">
        <f t="shared" si="473"/>
        <v>26.825325451654372</v>
      </c>
      <c r="CT79" s="8">
        <f t="shared" si="474"/>
        <v>17.185644760917672</v>
      </c>
      <c r="CU79" s="8">
        <f t="shared" si="475"/>
        <v>7.9638655462184875</v>
      </c>
      <c r="CV79" s="8">
        <f t="shared" si="476"/>
        <v>5.4182781539973703</v>
      </c>
      <c r="CW79" s="8">
        <f t="shared" si="477"/>
        <v>18.505201985647808</v>
      </c>
      <c r="CX79" s="8">
        <f t="shared" si="478"/>
        <v>23.807289783146828</v>
      </c>
      <c r="CY79" s="8">
        <f t="shared" si="479"/>
        <v>22.459027025289295</v>
      </c>
      <c r="CZ79" s="8">
        <f t="shared" si="480"/>
        <v>20.024342928642863</v>
      </c>
    </row>
    <row r="80" spans="1:104" s="7" customFormat="1">
      <c r="A80" s="6" t="s">
        <v>140</v>
      </c>
      <c r="B80" s="7">
        <v>2040</v>
      </c>
      <c r="C80" s="7">
        <v>2481</v>
      </c>
      <c r="D80" s="7">
        <v>1470</v>
      </c>
      <c r="E80" s="7">
        <v>1242</v>
      </c>
      <c r="F80" s="7">
        <v>1818</v>
      </c>
      <c r="G80" s="7">
        <v>1800</v>
      </c>
      <c r="H80" s="7">
        <v>1773</v>
      </c>
      <c r="I80" s="7">
        <v>2526</v>
      </c>
      <c r="J80" s="7">
        <v>1443</v>
      </c>
      <c r="K80" s="7">
        <v>2592</v>
      </c>
      <c r="L80" s="7">
        <v>1089</v>
      </c>
      <c r="M80" s="7">
        <v>1839</v>
      </c>
      <c r="O80" s="7">
        <v>2871</v>
      </c>
      <c r="P80" s="7">
        <v>2436</v>
      </c>
      <c r="Q80" s="7">
        <v>3462</v>
      </c>
      <c r="R80" s="7">
        <v>1080</v>
      </c>
      <c r="S80" s="7">
        <v>2964</v>
      </c>
      <c r="T80" s="7">
        <v>1737</v>
      </c>
      <c r="U80" s="7">
        <v>3147</v>
      </c>
      <c r="V80" s="7">
        <v>2466</v>
      </c>
      <c r="W80" s="7">
        <v>3354</v>
      </c>
      <c r="X80" s="7">
        <v>2523</v>
      </c>
      <c r="Y80" s="7">
        <v>3528</v>
      </c>
      <c r="Z80" s="7">
        <v>2529</v>
      </c>
      <c r="AA80" s="7">
        <v>3816</v>
      </c>
      <c r="AB80" s="7">
        <v>1746</v>
      </c>
      <c r="AC80" s="3"/>
      <c r="AD80" s="7">
        <f t="shared" si="413"/>
        <v>570</v>
      </c>
      <c r="AE80" s="7">
        <f t="shared" si="414"/>
        <v>1239</v>
      </c>
      <c r="AF80" s="7">
        <f t="shared" si="415"/>
        <v>222</v>
      </c>
      <c r="AG80" s="7">
        <f t="shared" si="416"/>
        <v>681</v>
      </c>
      <c r="AH80" s="7">
        <f t="shared" si="417"/>
        <v>267</v>
      </c>
      <c r="AI80" s="7">
        <f t="shared" si="418"/>
        <v>45</v>
      </c>
      <c r="AJ80" s="7">
        <f t="shared" si="419"/>
        <v>597</v>
      </c>
      <c r="AK80" s="7">
        <f t="shared" si="420"/>
        <v>111</v>
      </c>
      <c r="AL80" s="7">
        <f t="shared" si="421"/>
        <v>951</v>
      </c>
      <c r="AM80" s="7">
        <f t="shared" si="422"/>
        <v>642</v>
      </c>
      <c r="AO80" s="7">
        <f t="shared" si="423"/>
        <v>591</v>
      </c>
      <c r="AP80" s="7">
        <f t="shared" si="424"/>
        <v>1356</v>
      </c>
      <c r="AQ80" s="7">
        <f t="shared" si="425"/>
        <v>93</v>
      </c>
      <c r="AR80" s="7">
        <f t="shared" si="426"/>
        <v>699</v>
      </c>
      <c r="AS80" s="7">
        <f t="shared" si="427"/>
        <v>276</v>
      </c>
      <c r="AT80" s="7">
        <f t="shared" si="428"/>
        <v>30</v>
      </c>
      <c r="AU80" s="7">
        <f t="shared" si="429"/>
        <v>483</v>
      </c>
      <c r="AV80" s="7">
        <f t="shared" si="430"/>
        <v>87</v>
      </c>
      <c r="AW80" s="7">
        <f t="shared" si="431"/>
        <v>657</v>
      </c>
      <c r="AX80" s="7">
        <f t="shared" si="432"/>
        <v>93</v>
      </c>
      <c r="AY80" s="7">
        <f t="shared" si="433"/>
        <v>945</v>
      </c>
      <c r="AZ80" s="7">
        <f t="shared" si="434"/>
        <v>690</v>
      </c>
      <c r="BA80" s="3"/>
      <c r="BB80" s="8">
        <f t="shared" ref="BB80:BB81" si="535">AD80*11.7/357</f>
        <v>18.680672268907564</v>
      </c>
      <c r="BC80" s="8">
        <f t="shared" ref="BC80:BC81" si="536">AE80*11.7/357</f>
        <v>40.605882352941173</v>
      </c>
      <c r="BD80" s="8">
        <f t="shared" ref="BD80:BD81" si="537">AF80*11.7/357</f>
        <v>7.2756302521008394</v>
      </c>
      <c r="BE80" s="8">
        <f t="shared" ref="BE80:BE81" si="538">AG80*11.7/357</f>
        <v>22.318487394957984</v>
      </c>
      <c r="BF80" s="8">
        <f t="shared" ref="BF80:BF81" si="539">AH80*11.7/357</f>
        <v>8.750420168067226</v>
      </c>
      <c r="BG80" s="8">
        <f t="shared" ref="BG80:BG81" si="540">AI80*11.7/357</f>
        <v>1.4747899159663866</v>
      </c>
      <c r="BH80" s="8">
        <f t="shared" ref="BH80:BH81" si="541">AJ80*11.7/357</f>
        <v>19.565546218487395</v>
      </c>
      <c r="BI80" s="8">
        <f t="shared" ref="BI80:BI81" si="542">AK80*11.7/357</f>
        <v>3.6378151260504197</v>
      </c>
      <c r="BJ80" s="8">
        <f t="shared" ref="BJ80:BJ81" si="543">AL80*11.7/357</f>
        <v>31.1672268907563</v>
      </c>
      <c r="BK80" s="8">
        <f t="shared" ref="BK80:BK81" si="544">AM80*11.7/357</f>
        <v>21.040336134453781</v>
      </c>
      <c r="BL80" s="8"/>
      <c r="BM80" s="8">
        <f t="shared" ref="BM80:BM81" si="545">AO80*11.7/357</f>
        <v>19.368907563025211</v>
      </c>
      <c r="BN80" s="8">
        <f t="shared" ref="BN80:BN81" si="546">AP80*11.7/357</f>
        <v>44.44033613445378</v>
      </c>
      <c r="BO80" s="8">
        <f t="shared" ref="BO80:BO81" si="547">AQ80*11.7/357</f>
        <v>3.0478991596638654</v>
      </c>
      <c r="BP80" s="8">
        <f t="shared" ref="BP80:BP81" si="548">AR80*11.7/357</f>
        <v>22.908403361344536</v>
      </c>
      <c r="BQ80" s="8">
        <f t="shared" ref="BQ80:BQ81" si="549">AS80*11.7/357</f>
        <v>9.045378151260504</v>
      </c>
      <c r="BR80" s="8">
        <f t="shared" ref="BR80:BR81" si="550">AT80*11.7/357</f>
        <v>0.98319327731092432</v>
      </c>
      <c r="BS80" s="8">
        <f t="shared" ref="BS80:BS81" si="551">AU80*11.7/357</f>
        <v>15.829411764705881</v>
      </c>
      <c r="BT80" s="8">
        <f t="shared" ref="BT80:BT81" si="552">AV80*11.7/357</f>
        <v>2.8512605042016808</v>
      </c>
      <c r="BU80" s="8">
        <f t="shared" ref="BU80:BU81" si="553">AW80*11.7/357</f>
        <v>21.531932773109244</v>
      </c>
      <c r="BV80" s="8">
        <f t="shared" ref="BV80:BV81" si="554">AX80*11.7/357</f>
        <v>3.0478991596638654</v>
      </c>
      <c r="BW80" s="8">
        <f t="shared" ref="BW80:BW81" si="555">AY80*11.7/357</f>
        <v>30.970588235294116</v>
      </c>
      <c r="BX80" s="8">
        <f t="shared" ref="BX80:BX81" si="556">AZ80*11.7/357</f>
        <v>22.613445378151258</v>
      </c>
      <c r="BY80" s="3"/>
      <c r="BZ80" s="8">
        <f t="shared" si="457"/>
        <v>44.696814182659949</v>
      </c>
      <c r="CA80" s="8">
        <f t="shared" si="458"/>
        <v>23.474447281335152</v>
      </c>
      <c r="CB80" s="8">
        <f t="shared" si="459"/>
        <v>8.8738299743658491</v>
      </c>
      <c r="CC80" s="8">
        <f t="shared" si="460"/>
        <v>19.900861733077985</v>
      </c>
      <c r="CD80" s="8">
        <f t="shared" si="461"/>
        <v>37.604411665530471</v>
      </c>
      <c r="CE80" s="8"/>
      <c r="CF80" s="8">
        <f t="shared" si="462"/>
        <v>48.477809933290651</v>
      </c>
      <c r="CG80" s="8">
        <f t="shared" si="463"/>
        <v>23.110271176547052</v>
      </c>
      <c r="CH80" s="8">
        <f t="shared" si="464"/>
        <v>9.0986556655283017</v>
      </c>
      <c r="CI80" s="8">
        <f t="shared" si="465"/>
        <v>16.084152550862896</v>
      </c>
      <c r="CJ80" s="8">
        <f t="shared" si="466"/>
        <v>21.746581759742739</v>
      </c>
      <c r="CK80" s="8">
        <f t="shared" si="467"/>
        <v>38.347688946151223</v>
      </c>
      <c r="CL80" s="5"/>
      <c r="CM80" s="8">
        <f t="shared" si="468"/>
        <v>21.55235016777511</v>
      </c>
      <c r="CN80" s="8">
        <f t="shared" si="469"/>
        <v>20.895806514512831</v>
      </c>
      <c r="CO80" s="8">
        <f t="shared" si="470"/>
        <v>11.02930775461162</v>
      </c>
      <c r="CP80" s="8">
        <f t="shared" si="471"/>
        <v>20.915227272712535</v>
      </c>
      <c r="CQ80" s="8">
        <f t="shared" si="472"/>
        <v>23.210442588459578</v>
      </c>
      <c r="CR80" s="8"/>
      <c r="CS80" s="8">
        <f t="shared" si="473"/>
        <v>27.018501887563783</v>
      </c>
      <c r="CT80" s="8">
        <f t="shared" si="474"/>
        <v>22.730697118294728</v>
      </c>
      <c r="CU80" s="8">
        <f t="shared" si="475"/>
        <v>7.0365323300998242</v>
      </c>
      <c r="CV80" s="8">
        <f t="shared" si="476"/>
        <v>5.7059103228234909</v>
      </c>
      <c r="CW80" s="8">
        <f t="shared" si="477"/>
        <v>21.723232166544612</v>
      </c>
      <c r="CX80" s="8">
        <f t="shared" si="478"/>
        <v>24.718660046791822</v>
      </c>
      <c r="CY80" s="8">
        <f t="shared" si="479"/>
        <v>23.783524635021713</v>
      </c>
      <c r="CZ80" s="8">
        <f t="shared" si="480"/>
        <v>24.895766224514084</v>
      </c>
    </row>
    <row r="81" spans="1:104" s="13" customFormat="1" ht="15.75" thickBot="1">
      <c r="A81" s="12" t="s">
        <v>141</v>
      </c>
      <c r="B81" s="13">
        <v>1863</v>
      </c>
      <c r="C81" s="13">
        <v>2280</v>
      </c>
      <c r="D81" s="13">
        <v>1236</v>
      </c>
      <c r="E81" s="13">
        <v>1011</v>
      </c>
      <c r="F81" s="13">
        <v>1581</v>
      </c>
      <c r="G81" s="13">
        <v>1521</v>
      </c>
      <c r="H81" s="13">
        <v>1446</v>
      </c>
      <c r="I81" s="13">
        <v>1998</v>
      </c>
      <c r="J81" s="13">
        <v>1131</v>
      </c>
      <c r="K81" s="13">
        <v>2064</v>
      </c>
      <c r="L81" s="13">
        <v>849</v>
      </c>
      <c r="M81" s="13">
        <v>1530</v>
      </c>
      <c r="O81" s="13">
        <v>2733</v>
      </c>
      <c r="P81" s="13">
        <v>2202</v>
      </c>
      <c r="Q81" s="13">
        <v>3267</v>
      </c>
      <c r="R81" s="13">
        <v>816</v>
      </c>
      <c r="S81" s="13">
        <v>2799</v>
      </c>
      <c r="T81" s="13">
        <v>1437</v>
      </c>
      <c r="U81" s="13">
        <v>3072</v>
      </c>
      <c r="V81" s="13">
        <v>1857</v>
      </c>
      <c r="W81" s="13">
        <v>3300</v>
      </c>
      <c r="X81" s="13">
        <v>1854</v>
      </c>
      <c r="Y81" s="13">
        <v>3480</v>
      </c>
      <c r="Z81" s="13">
        <v>1899</v>
      </c>
      <c r="AA81" s="13">
        <v>3633</v>
      </c>
      <c r="AB81" s="13">
        <v>1392</v>
      </c>
      <c r="AC81" s="14"/>
      <c r="AD81" s="13">
        <f t="shared" si="413"/>
        <v>627</v>
      </c>
      <c r="AE81" s="13">
        <f t="shared" si="414"/>
        <v>1269</v>
      </c>
      <c r="AF81" s="13">
        <f t="shared" si="415"/>
        <v>282</v>
      </c>
      <c r="AG81" s="13">
        <f t="shared" si="416"/>
        <v>759</v>
      </c>
      <c r="AH81" s="13">
        <f t="shared" si="417"/>
        <v>417</v>
      </c>
      <c r="AI81" s="13">
        <f t="shared" si="418"/>
        <v>282</v>
      </c>
      <c r="AJ81" s="13">
        <f t="shared" si="419"/>
        <v>732</v>
      </c>
      <c r="AK81" s="13">
        <f t="shared" si="420"/>
        <v>216</v>
      </c>
      <c r="AL81" s="13">
        <f t="shared" si="421"/>
        <v>1014</v>
      </c>
      <c r="AM81" s="13">
        <f t="shared" si="422"/>
        <v>750</v>
      </c>
      <c r="AO81" s="13">
        <f t="shared" si="423"/>
        <v>534</v>
      </c>
      <c r="AP81" s="13">
        <f t="shared" si="424"/>
        <v>1386</v>
      </c>
      <c r="AQ81" s="13">
        <f t="shared" si="425"/>
        <v>66</v>
      </c>
      <c r="AR81" s="13">
        <f t="shared" si="426"/>
        <v>765</v>
      </c>
      <c r="AS81" s="13">
        <f t="shared" si="427"/>
        <v>339</v>
      </c>
      <c r="AT81" s="13">
        <f t="shared" si="428"/>
        <v>345</v>
      </c>
      <c r="AU81" s="13">
        <f t="shared" si="429"/>
        <v>567</v>
      </c>
      <c r="AV81" s="13">
        <f t="shared" si="430"/>
        <v>348</v>
      </c>
      <c r="AW81" s="13">
        <f t="shared" si="431"/>
        <v>747</v>
      </c>
      <c r="AX81" s="13">
        <f t="shared" si="432"/>
        <v>303</v>
      </c>
      <c r="AY81" s="13">
        <f t="shared" si="433"/>
        <v>900</v>
      </c>
      <c r="AZ81" s="13">
        <f t="shared" si="434"/>
        <v>810</v>
      </c>
      <c r="BA81" s="14"/>
      <c r="BB81" s="15">
        <f t="shared" si="535"/>
        <v>20.548739495798319</v>
      </c>
      <c r="BC81" s="15">
        <f t="shared" si="536"/>
        <v>41.589075630252097</v>
      </c>
      <c r="BD81" s="15">
        <f t="shared" si="537"/>
        <v>9.2420168067226882</v>
      </c>
      <c r="BE81" s="15">
        <f t="shared" si="538"/>
        <v>24.874789915966385</v>
      </c>
      <c r="BF81" s="15">
        <f t="shared" si="539"/>
        <v>13.666386554621848</v>
      </c>
      <c r="BG81" s="15">
        <f t="shared" si="540"/>
        <v>9.2420168067226882</v>
      </c>
      <c r="BH81" s="15">
        <f t="shared" si="541"/>
        <v>23.989915966386555</v>
      </c>
      <c r="BI81" s="15">
        <f t="shared" si="542"/>
        <v>7.0789915966386552</v>
      </c>
      <c r="BJ81" s="15">
        <f t="shared" si="543"/>
        <v>33.231932773109243</v>
      </c>
      <c r="BK81" s="15">
        <f t="shared" si="544"/>
        <v>24.579831932773111</v>
      </c>
      <c r="BL81" s="15"/>
      <c r="BM81" s="15">
        <f t="shared" si="545"/>
        <v>17.500840336134452</v>
      </c>
      <c r="BN81" s="15">
        <f t="shared" si="546"/>
        <v>45.423529411764704</v>
      </c>
      <c r="BO81" s="15">
        <f t="shared" si="547"/>
        <v>2.1630252100840335</v>
      </c>
      <c r="BP81" s="15">
        <f t="shared" si="548"/>
        <v>25.071428571428573</v>
      </c>
      <c r="BQ81" s="15">
        <f t="shared" si="549"/>
        <v>11.110084033613445</v>
      </c>
      <c r="BR81" s="15">
        <f t="shared" si="550"/>
        <v>11.306722689075629</v>
      </c>
      <c r="BS81" s="15">
        <f t="shared" si="551"/>
        <v>18.58235294117647</v>
      </c>
      <c r="BT81" s="15">
        <f t="shared" si="552"/>
        <v>11.405042016806723</v>
      </c>
      <c r="BU81" s="15">
        <f t="shared" si="553"/>
        <v>24.481512605042017</v>
      </c>
      <c r="BV81" s="15">
        <f t="shared" si="554"/>
        <v>9.9302521008403364</v>
      </c>
      <c r="BW81" s="15">
        <f t="shared" si="555"/>
        <v>29.495798319327729</v>
      </c>
      <c r="BX81" s="15">
        <f t="shared" si="556"/>
        <v>26.54621848739496</v>
      </c>
      <c r="BY81" s="14"/>
      <c r="BZ81" s="15">
        <f t="shared" si="457"/>
        <v>46.388596730716166</v>
      </c>
      <c r="CA81" s="15">
        <f t="shared" si="458"/>
        <v>26.53620259229281</v>
      </c>
      <c r="CB81" s="15">
        <f t="shared" si="459"/>
        <v>16.498030067741222</v>
      </c>
      <c r="CC81" s="15">
        <f t="shared" si="460"/>
        <v>25.012560646594526</v>
      </c>
      <c r="CD81" s="15">
        <f t="shared" si="461"/>
        <v>41.334362141925268</v>
      </c>
      <c r="CE81" s="15"/>
      <c r="CF81" s="15">
        <f t="shared" si="462"/>
        <v>48.678295334700493</v>
      </c>
      <c r="CG81" s="15">
        <f t="shared" si="463"/>
        <v>25.164562556732513</v>
      </c>
      <c r="CH81" s="15">
        <f t="shared" si="464"/>
        <v>15.851685878846137</v>
      </c>
      <c r="CI81" s="15">
        <f t="shared" si="465"/>
        <v>21.803183809608555</v>
      </c>
      <c r="CJ81" s="15">
        <f t="shared" si="466"/>
        <v>26.418825981051373</v>
      </c>
      <c r="CK81" s="15">
        <f t="shared" si="467"/>
        <v>39.682538155654385</v>
      </c>
      <c r="CL81" s="16"/>
      <c r="CM81" s="15">
        <f t="shared" si="468"/>
        <v>20.17942826014734</v>
      </c>
      <c r="CN81" s="15">
        <f t="shared" si="469"/>
        <v>16.246804078070806</v>
      </c>
      <c r="CO81" s="15">
        <f t="shared" si="470"/>
        <v>10.547698212170749</v>
      </c>
      <c r="CP81" s="15">
        <f t="shared" si="471"/>
        <v>19.791267951463226</v>
      </c>
      <c r="CQ81" s="15">
        <f t="shared" si="472"/>
        <v>21.217392932918351</v>
      </c>
      <c r="CR81" s="15"/>
      <c r="CS81" s="15">
        <f t="shared" si="473"/>
        <v>25.484438025118617</v>
      </c>
      <c r="CT81" s="15">
        <f t="shared" si="474"/>
        <v>16.416972608230093</v>
      </c>
      <c r="CU81" s="15">
        <f t="shared" si="475"/>
        <v>7.472915717251106</v>
      </c>
      <c r="CV81" s="15">
        <f t="shared" si="476"/>
        <v>6.0807145991252058</v>
      </c>
      <c r="CW81" s="15">
        <f t="shared" si="477"/>
        <v>17.35607675091358</v>
      </c>
      <c r="CX81" s="15">
        <f t="shared" si="478"/>
        <v>22.365864274691052</v>
      </c>
      <c r="CY81" s="15">
        <f t="shared" si="479"/>
        <v>21.36268814080686</v>
      </c>
      <c r="CZ81" s="15">
        <f t="shared" si="480"/>
        <v>18.664364841466906</v>
      </c>
    </row>
    <row r="82" spans="1:104" s="7" customFormat="1">
      <c r="AC82" s="3"/>
      <c r="BA82" s="3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3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5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</row>
    <row r="83" spans="1:104" s="7" customFormat="1">
      <c r="AC83" s="3"/>
      <c r="BA83" s="3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3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5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</row>
    <row r="84" spans="1:104" s="7" customFormat="1">
      <c r="AC84" s="3"/>
      <c r="BA84" s="3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3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5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</row>
    <row r="85" spans="1:104" s="7" customFormat="1">
      <c r="AC85" s="3"/>
      <c r="BA85" s="3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3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5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</row>
    <row r="86" spans="1:104" s="7" customFormat="1">
      <c r="AC86" s="3"/>
      <c r="BA86" s="3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3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5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</row>
    <row r="87" spans="1:104" s="7" customFormat="1">
      <c r="AC87" s="3"/>
      <c r="BA87" s="3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3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5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</row>
    <row r="88" spans="1:104" s="7" customFormat="1">
      <c r="AC88" s="3"/>
      <c r="BA88" s="3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3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5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</row>
    <row r="89" spans="1:104" s="7" customFormat="1">
      <c r="AC89" s="3"/>
      <c r="BA89" s="3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3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5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</row>
    <row r="90" spans="1:104"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5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</row>
    <row r="91" spans="1:104"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5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</row>
    <row r="92" spans="1:104" s="10" customFormat="1">
      <c r="A92" s="9" t="s">
        <v>4</v>
      </c>
      <c r="B92" s="10">
        <v>2679</v>
      </c>
      <c r="C92" s="10">
        <v>2187</v>
      </c>
      <c r="D92" s="10">
        <v>3159</v>
      </c>
      <c r="E92" s="10">
        <v>1434</v>
      </c>
      <c r="F92" s="10">
        <v>2814</v>
      </c>
      <c r="G92" s="10">
        <v>1635</v>
      </c>
      <c r="H92" s="10">
        <v>2919</v>
      </c>
      <c r="I92" s="10">
        <v>1980</v>
      </c>
      <c r="J92" s="10">
        <v>3288</v>
      </c>
      <c r="K92" s="10">
        <v>2052</v>
      </c>
      <c r="L92" s="10">
        <v>3447</v>
      </c>
      <c r="M92" s="10">
        <v>1719</v>
      </c>
      <c r="O92" s="10">
        <v>1944</v>
      </c>
      <c r="P92" s="10">
        <v>2187</v>
      </c>
      <c r="Q92" s="10">
        <v>1656</v>
      </c>
      <c r="R92" s="10">
        <v>1413</v>
      </c>
      <c r="S92" s="10">
        <v>1998</v>
      </c>
      <c r="T92" s="10">
        <v>1710</v>
      </c>
      <c r="U92" s="10">
        <v>1803</v>
      </c>
      <c r="V92" s="10">
        <v>1995</v>
      </c>
      <c r="W92" s="10">
        <v>1590</v>
      </c>
      <c r="X92" s="10">
        <v>1989</v>
      </c>
      <c r="Y92" s="10">
        <v>1374</v>
      </c>
      <c r="Z92" s="10">
        <v>2049</v>
      </c>
      <c r="AA92" s="10">
        <v>1293</v>
      </c>
      <c r="AB92" s="10">
        <v>1729</v>
      </c>
      <c r="AC92" s="3"/>
      <c r="AD92" s="10">
        <f t="shared" si="146"/>
        <v>480</v>
      </c>
      <c r="AE92" s="10">
        <f t="shared" si="147"/>
        <v>753</v>
      </c>
      <c r="AF92" s="10">
        <f t="shared" si="148"/>
        <v>135</v>
      </c>
      <c r="AG92" s="10">
        <f t="shared" si="149"/>
        <v>552</v>
      </c>
      <c r="AH92" s="10">
        <f t="shared" si="150"/>
        <v>240</v>
      </c>
      <c r="AI92" s="10">
        <f t="shared" si="151"/>
        <v>207</v>
      </c>
      <c r="AJ92" s="10">
        <f t="shared" si="152"/>
        <v>609</v>
      </c>
      <c r="AK92" s="10">
        <f t="shared" si="153"/>
        <v>135</v>
      </c>
      <c r="AL92" s="10">
        <f t="shared" si="154"/>
        <v>768</v>
      </c>
      <c r="AM92" s="10">
        <f t="shared" si="155"/>
        <v>468</v>
      </c>
      <c r="AO92" s="10">
        <f t="shared" si="156"/>
        <v>288</v>
      </c>
      <c r="AP92" s="10">
        <f t="shared" si="157"/>
        <v>774</v>
      </c>
      <c r="AQ92" s="10">
        <f t="shared" si="158"/>
        <v>54</v>
      </c>
      <c r="AR92" s="10">
        <f t="shared" si="159"/>
        <v>477</v>
      </c>
      <c r="AS92" s="10">
        <f t="shared" si="160"/>
        <v>141</v>
      </c>
      <c r="AT92" s="10">
        <f t="shared" si="161"/>
        <v>192</v>
      </c>
      <c r="AU92" s="10">
        <f t="shared" si="162"/>
        <v>354</v>
      </c>
      <c r="AV92" s="10">
        <f t="shared" si="163"/>
        <v>198</v>
      </c>
      <c r="AW92" s="10">
        <f t="shared" si="164"/>
        <v>570</v>
      </c>
      <c r="AX92" s="10">
        <f t="shared" si="165"/>
        <v>138</v>
      </c>
      <c r="AY92" s="10">
        <f t="shared" si="166"/>
        <v>651</v>
      </c>
      <c r="AZ92" s="10">
        <f t="shared" si="167"/>
        <v>458</v>
      </c>
      <c r="BA92" s="3"/>
      <c r="BB92" s="11">
        <f t="shared" ref="BB92:BK92" si="557">AD92*11.7/249</f>
        <v>22.554216867469879</v>
      </c>
      <c r="BC92" s="11">
        <f t="shared" si="557"/>
        <v>35.381927710843378</v>
      </c>
      <c r="BD92" s="11">
        <f t="shared" si="557"/>
        <v>6.3433734939759034</v>
      </c>
      <c r="BE92" s="11">
        <f t="shared" si="557"/>
        <v>25.93734939759036</v>
      </c>
      <c r="BF92" s="11">
        <f t="shared" si="557"/>
        <v>11.27710843373494</v>
      </c>
      <c r="BG92" s="11">
        <f t="shared" si="557"/>
        <v>9.7265060240963841</v>
      </c>
      <c r="BH92" s="11">
        <f t="shared" si="557"/>
        <v>28.615662650602406</v>
      </c>
      <c r="BI92" s="11">
        <f t="shared" si="557"/>
        <v>6.3433734939759034</v>
      </c>
      <c r="BJ92" s="11">
        <f t="shared" si="557"/>
        <v>36.086746987951798</v>
      </c>
      <c r="BK92" s="11">
        <f t="shared" si="557"/>
        <v>21.99036144578313</v>
      </c>
      <c r="BL92" s="11"/>
      <c r="BM92" s="11">
        <f t="shared" ref="BM92:BX92" si="558">AO92*11.7/249</f>
        <v>13.532530120481928</v>
      </c>
      <c r="BN92" s="11">
        <f t="shared" si="558"/>
        <v>36.368674698795175</v>
      </c>
      <c r="BO92" s="11">
        <f t="shared" si="558"/>
        <v>2.5373493975903614</v>
      </c>
      <c r="BP92" s="11">
        <f t="shared" si="558"/>
        <v>22.413253012048191</v>
      </c>
      <c r="BQ92" s="11">
        <f t="shared" si="558"/>
        <v>6.6253012048192765</v>
      </c>
      <c r="BR92" s="11">
        <f t="shared" si="558"/>
        <v>9.0216867469879496</v>
      </c>
      <c r="BS92" s="11">
        <f t="shared" si="558"/>
        <v>16.633734939759037</v>
      </c>
      <c r="BT92" s="11">
        <f t="shared" si="558"/>
        <v>9.3036144578313245</v>
      </c>
      <c r="BU92" s="11">
        <f t="shared" si="558"/>
        <v>26.783132530120483</v>
      </c>
      <c r="BV92" s="11">
        <f t="shared" si="558"/>
        <v>6.48433734939759</v>
      </c>
      <c r="BW92" s="11">
        <f t="shared" si="558"/>
        <v>30.589156626506025</v>
      </c>
      <c r="BX92" s="11">
        <f t="shared" si="558"/>
        <v>21.52048192771084</v>
      </c>
      <c r="BY92" s="3"/>
      <c r="BZ92" s="11">
        <f t="shared" ref="BZ92:BZ144" si="559">SQRT(BB92^2+BC92^2)</f>
        <v>41.959188588915886</v>
      </c>
      <c r="CA92" s="11">
        <f t="shared" ref="CA92:CA144" si="560">SQRT(BD92^2+BE92^2)</f>
        <v>26.701769249560169</v>
      </c>
      <c r="CB92" s="11">
        <f t="shared" ref="CB92:CB144" si="561">SQRT(BF92^2+BG92^2)</f>
        <v>14.892215888275288</v>
      </c>
      <c r="CC92" s="11">
        <f t="shared" ref="CC92:CC144" si="562">SQRT(BH92^2+BI92^2)</f>
        <v>29.310314502187751</v>
      </c>
      <c r="CD92" s="11">
        <f t="shared" ref="CD92:CD144" si="563">SQRT(BJ92^2+BK92^2)</f>
        <v>42.259073637369681</v>
      </c>
      <c r="CE92" s="11"/>
      <c r="CF92" s="11">
        <f t="shared" ref="CF92:CF144" si="564">SQRT(BM92^2+BN92^2)</f>
        <v>38.80476608367244</v>
      </c>
      <c r="CG92" s="11">
        <f t="shared" ref="CG92:CG144" si="565">SQRT(BO92^2+BP92^2)</f>
        <v>22.556419320174456</v>
      </c>
      <c r="CH92" s="11">
        <f t="shared" ref="CH92:CH144" si="566">SQRT(BQ92^2+BR92^2)</f>
        <v>11.193098222358177</v>
      </c>
      <c r="CI92" s="11">
        <f t="shared" ref="CI92:CI144" si="567">SQRT(BS92^2+BT92^2)</f>
        <v>19.05881370983327</v>
      </c>
      <c r="CJ92" s="11">
        <f t="shared" ref="CJ92:CJ144" si="568">SQRT(BU92^2+BV92^2)</f>
        <v>27.55690147652291</v>
      </c>
      <c r="CK92" s="11">
        <f t="shared" ref="CK92:CK144" si="569">SQRT(BW92^2+BX92^2)</f>
        <v>37.400904340962754</v>
      </c>
      <c r="CL92" s="5"/>
      <c r="CM92" s="11">
        <f t="shared" ref="CM92:CM144" si="570">SQRT((BB92-BD92)^2+(BC92-BE92)^2)</f>
        <v>18.761436575996061</v>
      </c>
      <c r="CN92" s="11">
        <f t="shared" ref="CN92:CN144" si="571">SQRT((BD92-BF92)^2+(BE92-BG92)^2)</f>
        <v>16.945004672048711</v>
      </c>
      <c r="CO92" s="11">
        <f t="shared" ref="CO92:CO144" si="572">SQRT((BF92-BH92)^2+(BG92-BI92)^2)</f>
        <v>17.665532769990605</v>
      </c>
      <c r="CP92" s="11">
        <f t="shared" ref="CP92:CP144" si="573">SQRT((BH92-BJ92)^2+(BI92-BK92)^2)</f>
        <v>17.339127231201342</v>
      </c>
      <c r="CQ92" s="11">
        <f t="shared" ref="CQ92:CQ144" si="574">SQRT((BB92-BJ92)^2+(BC92-BK92)^2)</f>
        <v>19.038472062989982</v>
      </c>
      <c r="CR92" s="11"/>
      <c r="CS92" s="11">
        <f t="shared" ref="CS92:CS144" si="575">SQRT((BM92-BO92)^2+(BN92-BP92)^2)</f>
        <v>17.766479493247232</v>
      </c>
      <c r="CT92" s="11">
        <f t="shared" ref="CT92:CT144" si="576">SQRT((BO92-BQ92)^2+(BP92-BR92)^2)</f>
        <v>14.001621227905206</v>
      </c>
      <c r="CU92" s="11">
        <f t="shared" ref="CU92:CU144" si="577">SQRT((BQ92-BS92)^2+(BR92-BT92)^2)</f>
        <v>10.012403760377508</v>
      </c>
      <c r="CV92" s="11">
        <f t="shared" ref="CV92:CV144" si="578">SQRT((BS92-BU92)^2+(BT92-BV92)^2)</f>
        <v>10.53368856865311</v>
      </c>
      <c r="CW92" s="11">
        <f t="shared" ref="CW92:CW144" si="579">SQRT((BU92-BW92)^2+(BV92-BX92)^2)</f>
        <v>15.510366314249524</v>
      </c>
      <c r="CX92" s="11">
        <f t="shared" ref="CX92:CX144" si="580">SQRT((BM92-BW92)^2+(BN92-BX92)^2)</f>
        <v>22.61409596542132</v>
      </c>
      <c r="CY92" s="11">
        <f t="shared" ref="CY92:CY144" si="581">SQRT((BO92-BS92)^2+(BP92-BT92)^2)</f>
        <v>19.250213203382227</v>
      </c>
      <c r="CZ92" s="11">
        <f t="shared" ref="CZ92:CZ144" si="582">SQRT((BS92-BW92)^2+(BT92-BX92)^2)</f>
        <v>18.547389175609823</v>
      </c>
    </row>
    <row r="93" spans="1:104" s="10" customFormat="1">
      <c r="A93" s="9" t="s">
        <v>5</v>
      </c>
      <c r="B93" s="10">
        <v>2697</v>
      </c>
      <c r="C93" s="10">
        <v>1905</v>
      </c>
      <c r="D93" s="10">
        <v>3162</v>
      </c>
      <c r="E93" s="10">
        <v>1167</v>
      </c>
      <c r="F93" s="10">
        <v>2820</v>
      </c>
      <c r="G93" s="10">
        <v>1374</v>
      </c>
      <c r="H93" s="10">
        <v>2895</v>
      </c>
      <c r="I93" s="10">
        <v>1848</v>
      </c>
      <c r="J93" s="10">
        <v>3258</v>
      </c>
      <c r="K93" s="10">
        <v>1884</v>
      </c>
      <c r="L93" s="10">
        <v>3453</v>
      </c>
      <c r="M93" s="10">
        <v>1437</v>
      </c>
      <c r="O93" s="10">
        <v>1950</v>
      </c>
      <c r="P93" s="10">
        <v>1908</v>
      </c>
      <c r="Q93" s="10">
        <v>1665</v>
      </c>
      <c r="R93" s="10">
        <v>1143</v>
      </c>
      <c r="S93" s="10">
        <v>1995</v>
      </c>
      <c r="T93" s="10">
        <v>1428</v>
      </c>
      <c r="U93" s="10">
        <v>1836</v>
      </c>
      <c r="V93" s="10">
        <v>1848</v>
      </c>
      <c r="W93" s="10">
        <v>1644</v>
      </c>
      <c r="X93" s="10">
        <v>1872</v>
      </c>
      <c r="Y93" s="10">
        <v>1422</v>
      </c>
      <c r="Z93" s="10">
        <v>1896</v>
      </c>
      <c r="AA93" s="10">
        <v>1296</v>
      </c>
      <c r="AB93" s="10">
        <v>1449</v>
      </c>
      <c r="AC93" s="3"/>
      <c r="AD93" s="10">
        <f t="shared" si="146"/>
        <v>465</v>
      </c>
      <c r="AE93" s="10">
        <f t="shared" si="147"/>
        <v>738</v>
      </c>
      <c r="AF93" s="10">
        <f t="shared" si="148"/>
        <v>123</v>
      </c>
      <c r="AG93" s="10">
        <f t="shared" si="149"/>
        <v>531</v>
      </c>
      <c r="AH93" s="10">
        <f t="shared" si="150"/>
        <v>198</v>
      </c>
      <c r="AI93" s="10">
        <f t="shared" si="151"/>
        <v>57</v>
      </c>
      <c r="AJ93" s="10">
        <f t="shared" si="152"/>
        <v>561</v>
      </c>
      <c r="AK93" s="10">
        <f t="shared" si="153"/>
        <v>21</v>
      </c>
      <c r="AL93" s="10">
        <f t="shared" si="154"/>
        <v>756</v>
      </c>
      <c r="AM93" s="10">
        <f t="shared" si="155"/>
        <v>468</v>
      </c>
      <c r="AO93" s="10">
        <f t="shared" si="156"/>
        <v>285</v>
      </c>
      <c r="AP93" s="10">
        <f t="shared" si="157"/>
        <v>765</v>
      </c>
      <c r="AQ93" s="10">
        <f t="shared" si="158"/>
        <v>45</v>
      </c>
      <c r="AR93" s="10">
        <f t="shared" si="159"/>
        <v>480</v>
      </c>
      <c r="AS93" s="10">
        <f t="shared" si="160"/>
        <v>114</v>
      </c>
      <c r="AT93" s="10">
        <f t="shared" si="161"/>
        <v>60</v>
      </c>
      <c r="AU93" s="10">
        <f t="shared" si="162"/>
        <v>306</v>
      </c>
      <c r="AV93" s="10">
        <f t="shared" si="163"/>
        <v>36</v>
      </c>
      <c r="AW93" s="10">
        <f t="shared" si="164"/>
        <v>528</v>
      </c>
      <c r="AX93" s="10">
        <f t="shared" si="165"/>
        <v>12</v>
      </c>
      <c r="AY93" s="10">
        <f t="shared" si="166"/>
        <v>654</v>
      </c>
      <c r="AZ93" s="10">
        <f t="shared" si="167"/>
        <v>459</v>
      </c>
      <c r="BA93" s="3"/>
      <c r="BB93" s="11">
        <f t="shared" ref="BB93:BB94" si="583">AD93*11.7/249</f>
        <v>21.849397590361445</v>
      </c>
      <c r="BC93" s="11">
        <f t="shared" ref="BC93:BC94" si="584">AE93*11.7/249</f>
        <v>34.677108433734944</v>
      </c>
      <c r="BD93" s="11">
        <f t="shared" ref="BD93:BD94" si="585">AF93*11.7/249</f>
        <v>5.7795180722891564</v>
      </c>
      <c r="BE93" s="11">
        <f t="shared" ref="BE93:BE94" si="586">AG93*11.7/249</f>
        <v>24.950602409638552</v>
      </c>
      <c r="BF93" s="11">
        <f t="shared" ref="BF93:BF94" si="587">AH93*11.7/249</f>
        <v>9.3036144578313245</v>
      </c>
      <c r="BG93" s="11">
        <f t="shared" ref="BG93:BG94" si="588">AI93*11.7/249</f>
        <v>2.6783132530120479</v>
      </c>
      <c r="BH93" s="11">
        <f t="shared" ref="BH93:BH94" si="589">AJ93*11.7/249</f>
        <v>26.360240963855421</v>
      </c>
      <c r="BI93" s="11">
        <f t="shared" ref="BI93:BI94" si="590">AK93*11.7/249</f>
        <v>0.98674698795180715</v>
      </c>
      <c r="BJ93" s="11">
        <f t="shared" ref="BJ93:BJ94" si="591">AL93*11.7/249</f>
        <v>35.522891566265059</v>
      </c>
      <c r="BK93" s="11">
        <f t="shared" ref="BK93:BK94" si="592">AM93*11.7/249</f>
        <v>21.99036144578313</v>
      </c>
      <c r="BL93" s="11"/>
      <c r="BM93" s="11">
        <f t="shared" ref="BM93:BM94" si="593">AO93*11.7/249</f>
        <v>13.391566265060241</v>
      </c>
      <c r="BN93" s="11">
        <f t="shared" ref="BN93:BN94" si="594">AP93*11.7/249</f>
        <v>35.945783132530117</v>
      </c>
      <c r="BO93" s="11">
        <f t="shared" ref="BO93:BO94" si="595">AQ93*11.7/249</f>
        <v>2.1144578313253013</v>
      </c>
      <c r="BP93" s="11">
        <f t="shared" ref="BP93:BP94" si="596">AR93*11.7/249</f>
        <v>22.554216867469879</v>
      </c>
      <c r="BQ93" s="11">
        <f t="shared" ref="BQ93:BQ94" si="597">AS93*11.7/249</f>
        <v>5.3566265060240958</v>
      </c>
      <c r="BR93" s="11">
        <f t="shared" ref="BR93:BR94" si="598">AT93*11.7/249</f>
        <v>2.8192771084337349</v>
      </c>
      <c r="BS93" s="11">
        <f t="shared" ref="BS93:BS94" si="599">AU93*11.7/249</f>
        <v>14.378313253012047</v>
      </c>
      <c r="BT93" s="11">
        <f t="shared" ref="BT93:BT94" si="600">AV93*11.7/249</f>
        <v>1.691566265060241</v>
      </c>
      <c r="BU93" s="11">
        <f t="shared" ref="BU93:BU94" si="601">AW93*11.7/249</f>
        <v>24.809638554216864</v>
      </c>
      <c r="BV93" s="11">
        <f t="shared" ref="BV93:BV94" si="602">AX93*11.7/249</f>
        <v>0.56385542168674685</v>
      </c>
      <c r="BW93" s="11">
        <f t="shared" ref="BW93:BW94" si="603">AY93*11.7/249</f>
        <v>30.73012048192771</v>
      </c>
      <c r="BX93" s="11">
        <f t="shared" ref="BX93:BX94" si="604">AZ93*11.7/249</f>
        <v>21.567469879518068</v>
      </c>
      <c r="BY93" s="3"/>
      <c r="BZ93" s="11">
        <f t="shared" si="559"/>
        <v>40.986559069854884</v>
      </c>
      <c r="CA93" s="11">
        <f t="shared" si="560"/>
        <v>25.611235615482869</v>
      </c>
      <c r="CB93" s="11">
        <f t="shared" si="561"/>
        <v>9.681456701407491</v>
      </c>
      <c r="CC93" s="11">
        <f t="shared" si="562"/>
        <v>26.378703025182141</v>
      </c>
      <c r="CD93" s="11">
        <f t="shared" si="563"/>
        <v>41.77860483243559</v>
      </c>
      <c r="CE93" s="11"/>
      <c r="CF93" s="11">
        <f t="shared" si="564"/>
        <v>38.359267094698069</v>
      </c>
      <c r="CG93" s="11">
        <f t="shared" si="565"/>
        <v>22.653115247694206</v>
      </c>
      <c r="CH93" s="11">
        <f t="shared" si="566"/>
        <v>6.053244662094734</v>
      </c>
      <c r="CI93" s="11">
        <f t="shared" si="567"/>
        <v>14.477475209125096</v>
      </c>
      <c r="CJ93" s="11">
        <f t="shared" si="568"/>
        <v>24.816045174996141</v>
      </c>
      <c r="CK93" s="11">
        <f t="shared" si="569"/>
        <v>37.543255876891024</v>
      </c>
      <c r="CL93" s="5"/>
      <c r="CM93" s="11">
        <f t="shared" si="570"/>
        <v>18.784194078057823</v>
      </c>
      <c r="CN93" s="11">
        <f t="shared" si="571"/>
        <v>22.549370714300967</v>
      </c>
      <c r="CO93" s="11">
        <f t="shared" si="572"/>
        <v>17.140300586486038</v>
      </c>
      <c r="CP93" s="11">
        <f t="shared" si="573"/>
        <v>22.915191169943547</v>
      </c>
      <c r="CQ93" s="11">
        <f t="shared" si="574"/>
        <v>18.65255978801239</v>
      </c>
      <c r="CR93" s="11"/>
      <c r="CS93" s="11">
        <f t="shared" si="575"/>
        <v>17.507347647708237</v>
      </c>
      <c r="CT93" s="11">
        <f t="shared" si="576"/>
        <v>19.999487618636227</v>
      </c>
      <c r="CU93" s="11">
        <f t="shared" si="577"/>
        <v>9.0918954848282443</v>
      </c>
      <c r="CV93" s="11">
        <f t="shared" si="578"/>
        <v>10.492105569704201</v>
      </c>
      <c r="CW93" s="11">
        <f t="shared" si="579"/>
        <v>21.822097207866427</v>
      </c>
      <c r="CX93" s="11">
        <f t="shared" si="580"/>
        <v>22.524683223810154</v>
      </c>
      <c r="CY93" s="11">
        <f t="shared" si="581"/>
        <v>24.200254956554872</v>
      </c>
      <c r="CZ93" s="11">
        <f t="shared" si="582"/>
        <v>25.737776596723272</v>
      </c>
    </row>
    <row r="94" spans="1:104" s="20" customFormat="1" ht="15.75" thickBot="1">
      <c r="A94" s="19" t="s">
        <v>6</v>
      </c>
      <c r="B94" s="20">
        <v>2919</v>
      </c>
      <c r="C94" s="20">
        <v>1881</v>
      </c>
      <c r="D94" s="20">
        <v>3414</v>
      </c>
      <c r="E94" s="20">
        <v>1059</v>
      </c>
      <c r="F94" s="20">
        <v>3072</v>
      </c>
      <c r="G94" s="20">
        <v>1164</v>
      </c>
      <c r="H94" s="20">
        <v>3171</v>
      </c>
      <c r="I94" s="20">
        <v>1674</v>
      </c>
      <c r="J94" s="20">
        <v>3513</v>
      </c>
      <c r="K94" s="20">
        <v>1758</v>
      </c>
      <c r="L94" s="20">
        <v>3657</v>
      </c>
      <c r="M94" s="20">
        <v>1365</v>
      </c>
      <c r="O94" s="20">
        <v>2241</v>
      </c>
      <c r="P94" s="20">
        <v>1887</v>
      </c>
      <c r="Q94" s="20">
        <v>1935</v>
      </c>
      <c r="R94" s="20">
        <v>1077</v>
      </c>
      <c r="S94" s="20">
        <v>2250</v>
      </c>
      <c r="T94" s="20">
        <v>1332</v>
      </c>
      <c r="U94" s="20">
        <v>2085</v>
      </c>
      <c r="V94" s="20">
        <v>1683</v>
      </c>
      <c r="W94" s="20">
        <v>1887</v>
      </c>
      <c r="X94" s="20">
        <v>1668</v>
      </c>
      <c r="Y94" s="20">
        <v>1692</v>
      </c>
      <c r="Z94" s="20">
        <v>1725</v>
      </c>
      <c r="AA94" s="20">
        <v>1593</v>
      </c>
      <c r="AB94" s="20">
        <v>1344</v>
      </c>
      <c r="AC94" s="14"/>
      <c r="AD94" s="20">
        <f t="shared" si="146"/>
        <v>495</v>
      </c>
      <c r="AE94" s="20">
        <f t="shared" si="147"/>
        <v>822</v>
      </c>
      <c r="AF94" s="20">
        <f t="shared" si="148"/>
        <v>153</v>
      </c>
      <c r="AG94" s="20">
        <f t="shared" si="149"/>
        <v>717</v>
      </c>
      <c r="AH94" s="20">
        <f t="shared" si="150"/>
        <v>252</v>
      </c>
      <c r="AI94" s="20">
        <f t="shared" si="151"/>
        <v>207</v>
      </c>
      <c r="AJ94" s="20">
        <f t="shared" si="152"/>
        <v>594</v>
      </c>
      <c r="AK94" s="20">
        <f t="shared" si="153"/>
        <v>123</v>
      </c>
      <c r="AL94" s="20">
        <f t="shared" si="154"/>
        <v>738</v>
      </c>
      <c r="AM94" s="20">
        <f t="shared" si="155"/>
        <v>516</v>
      </c>
      <c r="AO94" s="20">
        <f t="shared" si="156"/>
        <v>306</v>
      </c>
      <c r="AP94" s="20">
        <f t="shared" si="157"/>
        <v>810</v>
      </c>
      <c r="AQ94" s="20">
        <f t="shared" si="158"/>
        <v>9</v>
      </c>
      <c r="AR94" s="20">
        <f t="shared" si="159"/>
        <v>555</v>
      </c>
      <c r="AS94" s="20">
        <f t="shared" si="160"/>
        <v>156</v>
      </c>
      <c r="AT94" s="20">
        <f t="shared" si="161"/>
        <v>204</v>
      </c>
      <c r="AU94" s="20">
        <f t="shared" si="162"/>
        <v>354</v>
      </c>
      <c r="AV94" s="20">
        <f t="shared" si="163"/>
        <v>219</v>
      </c>
      <c r="AW94" s="20">
        <f t="shared" si="164"/>
        <v>549</v>
      </c>
      <c r="AX94" s="20">
        <f t="shared" si="165"/>
        <v>162</v>
      </c>
      <c r="AY94" s="20">
        <f t="shared" si="166"/>
        <v>648</v>
      </c>
      <c r="AZ94" s="20">
        <f t="shared" si="167"/>
        <v>543</v>
      </c>
      <c r="BA94" s="14"/>
      <c r="BB94" s="21">
        <f t="shared" si="583"/>
        <v>23.259036144578314</v>
      </c>
      <c r="BC94" s="21">
        <f t="shared" si="584"/>
        <v>38.624096385542167</v>
      </c>
      <c r="BD94" s="21">
        <f t="shared" si="585"/>
        <v>7.1891566265060236</v>
      </c>
      <c r="BE94" s="21">
        <f t="shared" si="586"/>
        <v>33.690361445783132</v>
      </c>
      <c r="BF94" s="21">
        <f t="shared" si="587"/>
        <v>11.840963855421686</v>
      </c>
      <c r="BG94" s="21">
        <f t="shared" si="588"/>
        <v>9.7265060240963841</v>
      </c>
      <c r="BH94" s="21">
        <f t="shared" si="589"/>
        <v>27.910843373493972</v>
      </c>
      <c r="BI94" s="21">
        <f t="shared" si="590"/>
        <v>5.7795180722891564</v>
      </c>
      <c r="BJ94" s="21">
        <f t="shared" si="591"/>
        <v>34.677108433734944</v>
      </c>
      <c r="BK94" s="21">
        <f t="shared" si="592"/>
        <v>24.245783132530121</v>
      </c>
      <c r="BL94" s="21"/>
      <c r="BM94" s="21">
        <f t="shared" si="593"/>
        <v>14.378313253012047</v>
      </c>
      <c r="BN94" s="21">
        <f t="shared" si="594"/>
        <v>38.060240963855421</v>
      </c>
      <c r="BO94" s="21">
        <f t="shared" si="595"/>
        <v>0.42289156626506025</v>
      </c>
      <c r="BP94" s="21">
        <f t="shared" si="596"/>
        <v>26.078313253012048</v>
      </c>
      <c r="BQ94" s="21">
        <f t="shared" si="597"/>
        <v>7.3301204819277102</v>
      </c>
      <c r="BR94" s="21">
        <f t="shared" si="598"/>
        <v>9.5855421686746975</v>
      </c>
      <c r="BS94" s="21">
        <f t="shared" si="599"/>
        <v>16.633734939759037</v>
      </c>
      <c r="BT94" s="21">
        <f t="shared" si="600"/>
        <v>10.290361445783132</v>
      </c>
      <c r="BU94" s="21">
        <f t="shared" si="601"/>
        <v>25.796385542168672</v>
      </c>
      <c r="BV94" s="21">
        <f t="shared" si="602"/>
        <v>7.6120481927710841</v>
      </c>
      <c r="BW94" s="21">
        <f t="shared" si="603"/>
        <v>30.448192771084337</v>
      </c>
      <c r="BX94" s="21">
        <f t="shared" si="604"/>
        <v>25.514457831325299</v>
      </c>
      <c r="BY94" s="14"/>
      <c r="BZ94" s="21">
        <f t="shared" si="559"/>
        <v>45.086623115669816</v>
      </c>
      <c r="CA94" s="21">
        <f t="shared" si="560"/>
        <v>34.44886685143571</v>
      </c>
      <c r="CB94" s="21">
        <f t="shared" si="561"/>
        <v>15.323620475011316</v>
      </c>
      <c r="CC94" s="21">
        <f t="shared" si="562"/>
        <v>28.502947338260114</v>
      </c>
      <c r="CD94" s="21">
        <f t="shared" si="563"/>
        <v>42.312644079928319</v>
      </c>
      <c r="CE94" s="21"/>
      <c r="CF94" s="21">
        <f t="shared" si="564"/>
        <v>40.685597380749861</v>
      </c>
      <c r="CG94" s="21">
        <f t="shared" si="565"/>
        <v>26.081741878161473</v>
      </c>
      <c r="CH94" s="21">
        <f t="shared" si="566"/>
        <v>12.067032980273856</v>
      </c>
      <c r="CI94" s="21">
        <f t="shared" si="567"/>
        <v>19.559465144298308</v>
      </c>
      <c r="CJ94" s="21">
        <f t="shared" si="568"/>
        <v>26.896036598898327</v>
      </c>
      <c r="CK94" s="21">
        <f t="shared" si="569"/>
        <v>39.725055084311578</v>
      </c>
      <c r="CL94" s="16"/>
      <c r="CM94" s="21">
        <f t="shared" si="570"/>
        <v>16.810198338543138</v>
      </c>
      <c r="CN94" s="21">
        <f t="shared" si="571"/>
        <v>24.411179348128542</v>
      </c>
      <c r="CO94" s="21">
        <f t="shared" si="572"/>
        <v>16.547499557850742</v>
      </c>
      <c r="CP94" s="21">
        <f t="shared" si="573"/>
        <v>19.666857607165259</v>
      </c>
      <c r="CQ94" s="21">
        <f t="shared" si="574"/>
        <v>18.360508348140808</v>
      </c>
      <c r="CR94" s="21"/>
      <c r="CS94" s="21">
        <f t="shared" si="575"/>
        <v>18.39348760085494</v>
      </c>
      <c r="CT94" s="21">
        <f t="shared" si="576"/>
        <v>17.880752482312381</v>
      </c>
      <c r="CU94" s="21">
        <f t="shared" si="577"/>
        <v>9.3302739613235222</v>
      </c>
      <c r="CV94" s="21">
        <f t="shared" si="578"/>
        <v>9.5460739544117104</v>
      </c>
      <c r="CW94" s="21">
        <f t="shared" si="579"/>
        <v>18.496907345867061</v>
      </c>
      <c r="CX94" s="21">
        <f t="shared" si="580"/>
        <v>20.38719456261299</v>
      </c>
      <c r="CY94" s="21">
        <f t="shared" si="581"/>
        <v>22.628540941636878</v>
      </c>
      <c r="CZ94" s="21">
        <f t="shared" si="582"/>
        <v>20.557537691312717</v>
      </c>
    </row>
    <row r="95" spans="1:104" s="10" customFormat="1">
      <c r="A95" s="9" t="s">
        <v>31</v>
      </c>
      <c r="B95" s="10">
        <v>3045</v>
      </c>
      <c r="C95" s="10">
        <v>1926</v>
      </c>
      <c r="D95" s="10">
        <v>3642</v>
      </c>
      <c r="E95" s="10">
        <v>1032</v>
      </c>
      <c r="F95" s="10">
        <v>3264</v>
      </c>
      <c r="G95" s="10">
        <v>1308</v>
      </c>
      <c r="H95" s="10">
        <v>3381</v>
      </c>
      <c r="I95" s="10">
        <v>1704</v>
      </c>
      <c r="J95" s="10">
        <v>3831</v>
      </c>
      <c r="K95" s="10">
        <v>1767</v>
      </c>
      <c r="L95" s="10">
        <v>4035</v>
      </c>
      <c r="M95" s="10">
        <v>1320</v>
      </c>
      <c r="O95" s="10">
        <v>2037</v>
      </c>
      <c r="P95" s="10">
        <v>1941</v>
      </c>
      <c r="Q95" s="10">
        <v>1395</v>
      </c>
      <c r="R95" s="10">
        <v>1029</v>
      </c>
      <c r="S95" s="10">
        <v>1839</v>
      </c>
      <c r="T95" s="10">
        <v>1341</v>
      </c>
      <c r="U95" s="10">
        <v>1800</v>
      </c>
      <c r="V95" s="10">
        <v>1698</v>
      </c>
      <c r="W95" s="10">
        <v>1509</v>
      </c>
      <c r="X95" s="10">
        <v>1653</v>
      </c>
      <c r="Y95" s="10">
        <v>1278</v>
      </c>
      <c r="Z95" s="10">
        <v>1713</v>
      </c>
      <c r="AA95" s="10">
        <v>1014</v>
      </c>
      <c r="AB95" s="10">
        <v>1353</v>
      </c>
      <c r="AC95" s="3"/>
      <c r="AD95" s="10">
        <f t="shared" si="146"/>
        <v>597</v>
      </c>
      <c r="AE95" s="10">
        <f t="shared" si="147"/>
        <v>894</v>
      </c>
      <c r="AF95" s="10">
        <f t="shared" si="148"/>
        <v>219</v>
      </c>
      <c r="AG95" s="10">
        <f t="shared" si="149"/>
        <v>618</v>
      </c>
      <c r="AH95" s="10">
        <f t="shared" si="150"/>
        <v>336</v>
      </c>
      <c r="AI95" s="10">
        <f t="shared" si="151"/>
        <v>222</v>
      </c>
      <c r="AJ95" s="10">
        <f t="shared" si="152"/>
        <v>786</v>
      </c>
      <c r="AK95" s="10">
        <f t="shared" si="153"/>
        <v>159</v>
      </c>
      <c r="AL95" s="10">
        <f t="shared" si="154"/>
        <v>990</v>
      </c>
      <c r="AM95" s="10">
        <f t="shared" si="155"/>
        <v>606</v>
      </c>
      <c r="AO95" s="10">
        <f t="shared" si="156"/>
        <v>642</v>
      </c>
      <c r="AP95" s="10">
        <f t="shared" si="157"/>
        <v>912</v>
      </c>
      <c r="AQ95" s="10">
        <f t="shared" si="158"/>
        <v>198</v>
      </c>
      <c r="AR95" s="10">
        <f t="shared" si="159"/>
        <v>600</v>
      </c>
      <c r="AS95" s="10">
        <f t="shared" si="160"/>
        <v>237</v>
      </c>
      <c r="AT95" s="10">
        <f t="shared" si="161"/>
        <v>243</v>
      </c>
      <c r="AU95" s="10">
        <f t="shared" si="162"/>
        <v>528</v>
      </c>
      <c r="AV95" s="10">
        <f t="shared" si="163"/>
        <v>288</v>
      </c>
      <c r="AW95" s="10">
        <f t="shared" si="164"/>
        <v>759</v>
      </c>
      <c r="AX95" s="10">
        <f t="shared" si="165"/>
        <v>228</v>
      </c>
      <c r="AY95" s="10">
        <f t="shared" si="166"/>
        <v>1023</v>
      </c>
      <c r="AZ95" s="10">
        <f t="shared" si="167"/>
        <v>588</v>
      </c>
      <c r="BA95" s="3"/>
      <c r="BB95" s="11">
        <f t="shared" ref="BB95:BK95" si="605">AD95*11.7/375</f>
        <v>18.6264</v>
      </c>
      <c r="BC95" s="11">
        <f t="shared" si="605"/>
        <v>27.892799999999998</v>
      </c>
      <c r="BD95" s="11">
        <f t="shared" si="605"/>
        <v>6.8327999999999989</v>
      </c>
      <c r="BE95" s="11">
        <f t="shared" si="605"/>
        <v>19.281599999999997</v>
      </c>
      <c r="BF95" s="11">
        <f t="shared" si="605"/>
        <v>10.4832</v>
      </c>
      <c r="BG95" s="11">
        <f t="shared" si="605"/>
        <v>6.9263999999999992</v>
      </c>
      <c r="BH95" s="11">
        <f t="shared" si="605"/>
        <v>24.523199999999996</v>
      </c>
      <c r="BI95" s="11">
        <f t="shared" si="605"/>
        <v>4.9607999999999999</v>
      </c>
      <c r="BJ95" s="11">
        <f t="shared" si="605"/>
        <v>30.888000000000002</v>
      </c>
      <c r="BK95" s="11">
        <f t="shared" si="605"/>
        <v>18.9072</v>
      </c>
      <c r="BL95" s="11"/>
      <c r="BM95" s="11">
        <f t="shared" ref="BM95:BX95" si="606">AO95*11.7/375</f>
        <v>20.0304</v>
      </c>
      <c r="BN95" s="11">
        <f t="shared" si="606"/>
        <v>28.4544</v>
      </c>
      <c r="BO95" s="11">
        <f t="shared" si="606"/>
        <v>6.1776</v>
      </c>
      <c r="BP95" s="11">
        <f t="shared" si="606"/>
        <v>18.72</v>
      </c>
      <c r="BQ95" s="11">
        <f t="shared" si="606"/>
        <v>7.3943999999999992</v>
      </c>
      <c r="BR95" s="11">
        <f t="shared" si="606"/>
        <v>7.5815999999999999</v>
      </c>
      <c r="BS95" s="11">
        <f t="shared" si="606"/>
        <v>16.473599999999998</v>
      </c>
      <c r="BT95" s="11">
        <f t="shared" si="606"/>
        <v>8.9855999999999998</v>
      </c>
      <c r="BU95" s="11">
        <f t="shared" si="606"/>
        <v>23.680799999999998</v>
      </c>
      <c r="BV95" s="11">
        <f t="shared" si="606"/>
        <v>7.1135999999999999</v>
      </c>
      <c r="BW95" s="11">
        <f t="shared" si="606"/>
        <v>31.917599999999997</v>
      </c>
      <c r="BX95" s="11">
        <f t="shared" si="606"/>
        <v>18.345599999999997</v>
      </c>
      <c r="BY95" s="3"/>
      <c r="BZ95" s="11">
        <f t="shared" si="559"/>
        <v>33.540290231302407</v>
      </c>
      <c r="CA95" s="11">
        <f t="shared" si="560"/>
        <v>20.45647218852752</v>
      </c>
      <c r="CB95" s="11">
        <f t="shared" si="561"/>
        <v>12.564732356878915</v>
      </c>
      <c r="CC95" s="11">
        <f t="shared" si="562"/>
        <v>25.019929553857654</v>
      </c>
      <c r="CD95" s="11">
        <f t="shared" si="563"/>
        <v>36.215338681834801</v>
      </c>
      <c r="CE95" s="11"/>
      <c r="CF95" s="11">
        <f t="shared" si="564"/>
        <v>34.797554562353945</v>
      </c>
      <c r="CG95" s="11">
        <f t="shared" si="565"/>
        <v>19.712968872293182</v>
      </c>
      <c r="CH95" s="11">
        <f t="shared" si="566"/>
        <v>10.590458437669259</v>
      </c>
      <c r="CI95" s="11">
        <f t="shared" si="567"/>
        <v>18.764874215405758</v>
      </c>
      <c r="CJ95" s="11">
        <f t="shared" si="568"/>
        <v>24.726172239147729</v>
      </c>
      <c r="CK95" s="11">
        <f t="shared" si="569"/>
        <v>36.814320978662636</v>
      </c>
      <c r="CL95" s="5"/>
      <c r="CM95" s="11">
        <f t="shared" si="570"/>
        <v>14.602799950694388</v>
      </c>
      <c r="CN95" s="11">
        <f t="shared" si="571"/>
        <v>12.883182339779252</v>
      </c>
      <c r="CO95" s="11">
        <f t="shared" si="572"/>
        <v>14.176924326524421</v>
      </c>
      <c r="CP95" s="11">
        <f t="shared" si="573"/>
        <v>15.330125635493014</v>
      </c>
      <c r="CQ95" s="11">
        <f t="shared" si="574"/>
        <v>15.201573665907093</v>
      </c>
      <c r="CR95" s="11"/>
      <c r="CS95" s="11">
        <f t="shared" si="575"/>
        <v>16.930995576161493</v>
      </c>
      <c r="CT95" s="11">
        <f t="shared" si="576"/>
        <v>11.204666742032089</v>
      </c>
      <c r="CU95" s="11">
        <f t="shared" si="577"/>
        <v>9.1871153601116795</v>
      </c>
      <c r="CV95" s="11">
        <f t="shared" si="578"/>
        <v>7.4463491618376318</v>
      </c>
      <c r="CW95" s="11">
        <f t="shared" si="579"/>
        <v>13.928485138018416</v>
      </c>
      <c r="CX95" s="11">
        <f t="shared" si="580"/>
        <v>15.604273814567597</v>
      </c>
      <c r="CY95" s="11">
        <f t="shared" si="581"/>
        <v>14.169197555260492</v>
      </c>
      <c r="CZ95" s="11">
        <f t="shared" si="582"/>
        <v>18.058979373153953</v>
      </c>
    </row>
    <row r="96" spans="1:104" s="10" customFormat="1">
      <c r="A96" s="9" t="s">
        <v>32</v>
      </c>
      <c r="B96" s="10">
        <v>3081</v>
      </c>
      <c r="C96" s="10">
        <v>2043</v>
      </c>
      <c r="D96" s="10">
        <v>3696</v>
      </c>
      <c r="E96" s="10">
        <v>1143</v>
      </c>
      <c r="F96" s="10">
        <v>3312</v>
      </c>
      <c r="G96" s="10">
        <v>1416</v>
      </c>
      <c r="H96" s="10">
        <v>3336</v>
      </c>
      <c r="I96" s="10">
        <v>2091</v>
      </c>
      <c r="J96" s="10">
        <v>3726</v>
      </c>
      <c r="K96" s="10">
        <v>2187</v>
      </c>
      <c r="L96" s="10">
        <v>4062</v>
      </c>
      <c r="M96" s="10">
        <v>1443</v>
      </c>
      <c r="O96" s="10">
        <v>2079</v>
      </c>
      <c r="P96" s="10">
        <v>2019</v>
      </c>
      <c r="Q96" s="10">
        <v>1482</v>
      </c>
      <c r="R96" s="10">
        <v>1107</v>
      </c>
      <c r="S96" s="10">
        <v>1911</v>
      </c>
      <c r="T96" s="10">
        <v>1443</v>
      </c>
      <c r="U96" s="10">
        <v>1890</v>
      </c>
      <c r="V96" s="10">
        <v>2010</v>
      </c>
      <c r="W96" s="10">
        <v>1641</v>
      </c>
      <c r="X96" s="10">
        <v>2100</v>
      </c>
      <c r="Y96" s="10">
        <v>1428</v>
      </c>
      <c r="Z96" s="10">
        <v>2115</v>
      </c>
      <c r="AA96" s="10">
        <v>1098</v>
      </c>
      <c r="AB96" s="10">
        <v>1440</v>
      </c>
      <c r="AC96" s="3"/>
      <c r="AD96" s="10">
        <f t="shared" si="146"/>
        <v>615</v>
      </c>
      <c r="AE96" s="10">
        <f t="shared" si="147"/>
        <v>900</v>
      </c>
      <c r="AF96" s="10">
        <f t="shared" si="148"/>
        <v>231</v>
      </c>
      <c r="AG96" s="10">
        <f t="shared" si="149"/>
        <v>627</v>
      </c>
      <c r="AH96" s="10">
        <f t="shared" si="150"/>
        <v>255</v>
      </c>
      <c r="AI96" s="10">
        <f t="shared" si="151"/>
        <v>48</v>
      </c>
      <c r="AJ96" s="10">
        <f t="shared" si="152"/>
        <v>645</v>
      </c>
      <c r="AK96" s="10">
        <f t="shared" si="153"/>
        <v>144</v>
      </c>
      <c r="AL96" s="10">
        <f t="shared" si="154"/>
        <v>981</v>
      </c>
      <c r="AM96" s="10">
        <f t="shared" si="155"/>
        <v>600</v>
      </c>
      <c r="AO96" s="10">
        <f t="shared" si="156"/>
        <v>597</v>
      </c>
      <c r="AP96" s="10">
        <f t="shared" si="157"/>
        <v>912</v>
      </c>
      <c r="AQ96" s="10">
        <f t="shared" si="158"/>
        <v>168</v>
      </c>
      <c r="AR96" s="10">
        <f t="shared" si="159"/>
        <v>576</v>
      </c>
      <c r="AS96" s="10">
        <f t="shared" si="160"/>
        <v>189</v>
      </c>
      <c r="AT96" s="10">
        <f t="shared" si="161"/>
        <v>9</v>
      </c>
      <c r="AU96" s="10">
        <f t="shared" si="162"/>
        <v>438</v>
      </c>
      <c r="AV96" s="10">
        <f t="shared" si="163"/>
        <v>81</v>
      </c>
      <c r="AW96" s="10">
        <f t="shared" si="164"/>
        <v>651</v>
      </c>
      <c r="AX96" s="10">
        <f t="shared" si="165"/>
        <v>96</v>
      </c>
      <c r="AY96" s="10">
        <f t="shared" si="166"/>
        <v>981</v>
      </c>
      <c r="AZ96" s="10">
        <f t="shared" si="167"/>
        <v>579</v>
      </c>
      <c r="BA96" s="3"/>
      <c r="BB96" s="11">
        <f t="shared" ref="BB96:BB97" si="607">AD96*11.7/375</f>
        <v>19.187999999999999</v>
      </c>
      <c r="BC96" s="11">
        <f t="shared" ref="BC96:BC97" si="608">AE96*11.7/375</f>
        <v>28.08</v>
      </c>
      <c r="BD96" s="11">
        <f t="shared" ref="BD96:BD97" si="609">AF96*11.7/375</f>
        <v>7.2071999999999994</v>
      </c>
      <c r="BE96" s="11">
        <f t="shared" ref="BE96:BE97" si="610">AG96*11.7/375</f>
        <v>19.5624</v>
      </c>
      <c r="BF96" s="11">
        <f t="shared" ref="BF96:BF97" si="611">AH96*11.7/375</f>
        <v>7.9560000000000004</v>
      </c>
      <c r="BG96" s="11">
        <f t="shared" ref="BG96:BG97" si="612">AI96*11.7/375</f>
        <v>1.4975999999999998</v>
      </c>
      <c r="BH96" s="11">
        <f t="shared" ref="BH96:BH97" si="613">AJ96*11.7/375</f>
        <v>20.123999999999999</v>
      </c>
      <c r="BI96" s="11">
        <f t="shared" ref="BI96:BI97" si="614">AK96*11.7/375</f>
        <v>4.4927999999999999</v>
      </c>
      <c r="BJ96" s="11">
        <f t="shared" ref="BJ96:BJ97" si="615">AL96*11.7/375</f>
        <v>30.607199999999999</v>
      </c>
      <c r="BK96" s="11">
        <f t="shared" ref="BK96:BK97" si="616">AM96*11.7/375</f>
        <v>18.72</v>
      </c>
      <c r="BL96" s="11"/>
      <c r="BM96" s="11">
        <f t="shared" ref="BM96:BM97" si="617">AO96*11.7/375</f>
        <v>18.6264</v>
      </c>
      <c r="BN96" s="11">
        <f t="shared" ref="BN96:BN97" si="618">AP96*11.7/375</f>
        <v>28.4544</v>
      </c>
      <c r="BO96" s="11">
        <f t="shared" ref="BO96:BO97" si="619">AQ96*11.7/375</f>
        <v>5.2416</v>
      </c>
      <c r="BP96" s="11">
        <f t="shared" ref="BP96:BP97" si="620">AR96*11.7/375</f>
        <v>17.9712</v>
      </c>
      <c r="BQ96" s="11">
        <f t="shared" ref="BQ96:BQ97" si="621">AS96*11.7/375</f>
        <v>5.8967999999999989</v>
      </c>
      <c r="BR96" s="11">
        <f t="shared" ref="BR96:BR97" si="622">AT96*11.7/375</f>
        <v>0.28079999999999999</v>
      </c>
      <c r="BS96" s="11">
        <f t="shared" ref="BS96:BS97" si="623">AU96*11.7/375</f>
        <v>13.665599999999998</v>
      </c>
      <c r="BT96" s="11">
        <f t="shared" ref="BT96:BT97" si="624">AV96*11.7/375</f>
        <v>2.5271999999999997</v>
      </c>
      <c r="BU96" s="11">
        <f t="shared" ref="BU96:BU97" si="625">AW96*11.7/375</f>
        <v>20.311199999999999</v>
      </c>
      <c r="BV96" s="11">
        <f t="shared" ref="BV96:BV97" si="626">AX96*11.7/375</f>
        <v>2.9951999999999996</v>
      </c>
      <c r="BW96" s="11">
        <f t="shared" ref="BW96:BW97" si="627">AY96*11.7/375</f>
        <v>30.607199999999999</v>
      </c>
      <c r="BX96" s="11">
        <f t="shared" ref="BX96:BX97" si="628">AZ96*11.7/375</f>
        <v>18.064799999999998</v>
      </c>
      <c r="BY96" s="3"/>
      <c r="BZ96" s="11">
        <f t="shared" si="559"/>
        <v>34.009788943773231</v>
      </c>
      <c r="CA96" s="11">
        <f t="shared" si="560"/>
        <v>20.847811050563557</v>
      </c>
      <c r="CB96" s="11">
        <f t="shared" si="561"/>
        <v>8.0957236711735661</v>
      </c>
      <c r="CC96" s="11">
        <f t="shared" si="562"/>
        <v>20.619423557413043</v>
      </c>
      <c r="CD96" s="11">
        <f t="shared" si="563"/>
        <v>35.878114385234909</v>
      </c>
      <c r="CE96" s="11"/>
      <c r="CF96" s="11">
        <f t="shared" si="564"/>
        <v>34.008758523650933</v>
      </c>
      <c r="CG96" s="11">
        <f t="shared" si="565"/>
        <v>18.72</v>
      </c>
      <c r="CH96" s="11">
        <f t="shared" si="566"/>
        <v>5.9034819284893203</v>
      </c>
      <c r="CI96" s="11">
        <f t="shared" si="567"/>
        <v>13.897314963689926</v>
      </c>
      <c r="CJ96" s="11">
        <f t="shared" si="568"/>
        <v>20.530856496503013</v>
      </c>
      <c r="CK96" s="11">
        <f t="shared" si="569"/>
        <v>35.540648430775711</v>
      </c>
      <c r="CL96" s="5"/>
      <c r="CM96" s="11">
        <f t="shared" si="570"/>
        <v>14.699968653027799</v>
      </c>
      <c r="CN96" s="11">
        <f t="shared" si="571"/>
        <v>18.080312510573485</v>
      </c>
      <c r="CO96" s="11">
        <f t="shared" si="572"/>
        <v>12.531218896819254</v>
      </c>
      <c r="CP96" s="11">
        <f t="shared" si="573"/>
        <v>17.672314564878025</v>
      </c>
      <c r="CQ96" s="11">
        <f t="shared" si="574"/>
        <v>14.765084782689193</v>
      </c>
      <c r="CR96" s="11"/>
      <c r="CS96" s="11">
        <f t="shared" si="575"/>
        <v>17.001480914320375</v>
      </c>
      <c r="CT96" s="11">
        <f t="shared" si="576"/>
        <v>17.702529175233689</v>
      </c>
      <c r="CU96" s="11">
        <f t="shared" si="577"/>
        <v>8.0870616666376414</v>
      </c>
      <c r="CV96" s="11">
        <f t="shared" si="578"/>
        <v>6.6620584926882787</v>
      </c>
      <c r="CW96" s="11">
        <f t="shared" si="579"/>
        <v>18.251039974752121</v>
      </c>
      <c r="CX96" s="11">
        <f t="shared" si="580"/>
        <v>15.858226786119562</v>
      </c>
      <c r="CY96" s="11">
        <f t="shared" si="581"/>
        <v>17.592069576942901</v>
      </c>
      <c r="CZ96" s="11">
        <f t="shared" si="582"/>
        <v>22.98771028876082</v>
      </c>
    </row>
    <row r="97" spans="1:104" s="20" customFormat="1" ht="15.75" thickBot="1">
      <c r="A97" s="19" t="s">
        <v>33</v>
      </c>
      <c r="B97" s="20">
        <v>2499</v>
      </c>
      <c r="C97" s="20">
        <v>2415</v>
      </c>
      <c r="D97" s="20">
        <v>3084</v>
      </c>
      <c r="E97" s="20">
        <v>1404</v>
      </c>
      <c r="F97" s="20">
        <v>2727</v>
      </c>
      <c r="G97" s="20">
        <v>1638</v>
      </c>
      <c r="H97" s="20">
        <v>2808</v>
      </c>
      <c r="I97" s="20">
        <v>2142</v>
      </c>
      <c r="J97" s="20">
        <v>3201</v>
      </c>
      <c r="K97" s="20">
        <v>2202</v>
      </c>
      <c r="L97" s="20">
        <v>3429</v>
      </c>
      <c r="M97" s="20">
        <v>1626</v>
      </c>
      <c r="O97" s="20">
        <v>1617</v>
      </c>
      <c r="P97" s="20">
        <v>2400</v>
      </c>
      <c r="Q97" s="20">
        <v>993</v>
      </c>
      <c r="R97" s="20">
        <v>1350</v>
      </c>
      <c r="S97" s="20">
        <v>1413</v>
      </c>
      <c r="T97" s="20">
        <v>1635</v>
      </c>
      <c r="U97" s="20">
        <v>1407</v>
      </c>
      <c r="V97" s="20">
        <v>2157</v>
      </c>
      <c r="W97" s="20">
        <v>1164</v>
      </c>
      <c r="X97" s="20">
        <v>2106</v>
      </c>
      <c r="Y97" s="20">
        <v>945</v>
      </c>
      <c r="Z97" s="20">
        <v>2139</v>
      </c>
      <c r="AA97" s="20">
        <v>678</v>
      </c>
      <c r="AB97" s="20">
        <v>1641</v>
      </c>
      <c r="AC97" s="14"/>
      <c r="AD97" s="20">
        <f t="shared" si="146"/>
        <v>585</v>
      </c>
      <c r="AE97" s="20">
        <f t="shared" si="147"/>
        <v>1011</v>
      </c>
      <c r="AF97" s="20">
        <f t="shared" si="148"/>
        <v>228</v>
      </c>
      <c r="AG97" s="20">
        <f t="shared" si="149"/>
        <v>777</v>
      </c>
      <c r="AH97" s="20">
        <f t="shared" si="150"/>
        <v>309</v>
      </c>
      <c r="AI97" s="20">
        <f t="shared" si="151"/>
        <v>273</v>
      </c>
      <c r="AJ97" s="20">
        <f t="shared" si="152"/>
        <v>702</v>
      </c>
      <c r="AK97" s="20">
        <f t="shared" si="153"/>
        <v>213</v>
      </c>
      <c r="AL97" s="20">
        <f t="shared" si="154"/>
        <v>930</v>
      </c>
      <c r="AM97" s="20">
        <f t="shared" si="155"/>
        <v>789</v>
      </c>
      <c r="AO97" s="20">
        <f t="shared" si="156"/>
        <v>624</v>
      </c>
      <c r="AP97" s="20">
        <f t="shared" si="157"/>
        <v>1050</v>
      </c>
      <c r="AQ97" s="20">
        <f t="shared" si="158"/>
        <v>204</v>
      </c>
      <c r="AR97" s="20">
        <f t="shared" si="159"/>
        <v>765</v>
      </c>
      <c r="AS97" s="20">
        <f t="shared" si="160"/>
        <v>210</v>
      </c>
      <c r="AT97" s="20">
        <f t="shared" si="161"/>
        <v>243</v>
      </c>
      <c r="AU97" s="20">
        <f t="shared" si="162"/>
        <v>453</v>
      </c>
      <c r="AV97" s="20">
        <f t="shared" si="163"/>
        <v>294</v>
      </c>
      <c r="AW97" s="20">
        <f t="shared" si="164"/>
        <v>672</v>
      </c>
      <c r="AX97" s="20">
        <f t="shared" si="165"/>
        <v>261</v>
      </c>
      <c r="AY97" s="20">
        <f t="shared" si="166"/>
        <v>939</v>
      </c>
      <c r="AZ97" s="20">
        <f t="shared" si="167"/>
        <v>759</v>
      </c>
      <c r="BA97" s="14"/>
      <c r="BB97" s="21">
        <f t="shared" si="607"/>
        <v>18.251999999999999</v>
      </c>
      <c r="BC97" s="21">
        <f t="shared" si="608"/>
        <v>31.543199999999999</v>
      </c>
      <c r="BD97" s="21">
        <f t="shared" si="609"/>
        <v>7.1135999999999999</v>
      </c>
      <c r="BE97" s="21">
        <f t="shared" si="610"/>
        <v>24.2424</v>
      </c>
      <c r="BF97" s="21">
        <f t="shared" si="611"/>
        <v>9.6407999999999987</v>
      </c>
      <c r="BG97" s="21">
        <f t="shared" si="612"/>
        <v>8.5175999999999998</v>
      </c>
      <c r="BH97" s="21">
        <f t="shared" si="613"/>
        <v>21.9024</v>
      </c>
      <c r="BI97" s="21">
        <f t="shared" si="614"/>
        <v>6.6456</v>
      </c>
      <c r="BJ97" s="21">
        <f t="shared" si="615"/>
        <v>29.015999999999998</v>
      </c>
      <c r="BK97" s="21">
        <f t="shared" si="616"/>
        <v>24.616799999999998</v>
      </c>
      <c r="BL97" s="21"/>
      <c r="BM97" s="21">
        <f t="shared" si="617"/>
        <v>19.468799999999998</v>
      </c>
      <c r="BN97" s="21">
        <f t="shared" si="618"/>
        <v>32.76</v>
      </c>
      <c r="BO97" s="21">
        <f t="shared" si="619"/>
        <v>6.3647999999999989</v>
      </c>
      <c r="BP97" s="21">
        <f t="shared" si="620"/>
        <v>23.867999999999999</v>
      </c>
      <c r="BQ97" s="21">
        <f t="shared" si="621"/>
        <v>6.5519999999999996</v>
      </c>
      <c r="BR97" s="21">
        <f t="shared" si="622"/>
        <v>7.5815999999999999</v>
      </c>
      <c r="BS97" s="21">
        <f t="shared" si="623"/>
        <v>14.133599999999998</v>
      </c>
      <c r="BT97" s="21">
        <f t="shared" si="624"/>
        <v>9.1727999999999987</v>
      </c>
      <c r="BU97" s="21">
        <f t="shared" si="625"/>
        <v>20.9664</v>
      </c>
      <c r="BV97" s="21">
        <f t="shared" si="626"/>
        <v>8.1432000000000002</v>
      </c>
      <c r="BW97" s="21">
        <f t="shared" si="627"/>
        <v>29.296799999999998</v>
      </c>
      <c r="BX97" s="21">
        <f t="shared" si="628"/>
        <v>23.680799999999998</v>
      </c>
      <c r="BY97" s="14"/>
      <c r="BZ97" s="21">
        <f t="shared" si="559"/>
        <v>36.44322941562671</v>
      </c>
      <c r="CA97" s="21">
        <f t="shared" si="560"/>
        <v>25.264545567256892</v>
      </c>
      <c r="CB97" s="21">
        <f t="shared" si="561"/>
        <v>12.864467901938268</v>
      </c>
      <c r="CC97" s="21">
        <f t="shared" si="562"/>
        <v>22.88840591041674</v>
      </c>
      <c r="CD97" s="21">
        <f t="shared" si="563"/>
        <v>38.051479580168753</v>
      </c>
      <c r="CE97" s="21"/>
      <c r="CF97" s="21">
        <f t="shared" si="564"/>
        <v>38.108421292937336</v>
      </c>
      <c r="CG97" s="21">
        <f t="shared" si="565"/>
        <v>24.702066776688948</v>
      </c>
      <c r="CH97" s="21">
        <f t="shared" si="566"/>
        <v>10.02044722355245</v>
      </c>
      <c r="CI97" s="21">
        <f t="shared" si="567"/>
        <v>16.849299949849545</v>
      </c>
      <c r="CJ97" s="21">
        <f t="shared" si="568"/>
        <v>22.492257227766181</v>
      </c>
      <c r="CK97" s="21">
        <f t="shared" si="569"/>
        <v>37.670715136296522</v>
      </c>
      <c r="CL97" s="16"/>
      <c r="CM97" s="21">
        <f t="shared" si="570"/>
        <v>13.317869018728182</v>
      </c>
      <c r="CN97" s="21">
        <f t="shared" si="571"/>
        <v>15.926583904905659</v>
      </c>
      <c r="CO97" s="21">
        <f t="shared" si="572"/>
        <v>12.403677622382808</v>
      </c>
      <c r="CP97" s="21">
        <f t="shared" si="573"/>
        <v>19.32789006591252</v>
      </c>
      <c r="CQ97" s="21">
        <f t="shared" si="574"/>
        <v>12.799949724901266</v>
      </c>
      <c r="CR97" s="21"/>
      <c r="CS97" s="21">
        <f t="shared" si="575"/>
        <v>15.836113159484556</v>
      </c>
      <c r="CT97" s="21">
        <f t="shared" si="576"/>
        <v>16.28747582653617</v>
      </c>
      <c r="CU97" s="21">
        <f t="shared" si="577"/>
        <v>7.746778427191523</v>
      </c>
      <c r="CV97" s="21">
        <f t="shared" si="578"/>
        <v>6.9099371921892336</v>
      </c>
      <c r="CW97" s="21">
        <f t="shared" si="579"/>
        <v>17.629877422149022</v>
      </c>
      <c r="CX97" s="21">
        <f t="shared" si="580"/>
        <v>13.379890008516512</v>
      </c>
      <c r="CY97" s="21">
        <f t="shared" si="581"/>
        <v>16.62236915965952</v>
      </c>
      <c r="CZ97" s="21">
        <f t="shared" si="582"/>
        <v>20.985821362052999</v>
      </c>
    </row>
    <row r="98" spans="1:104" s="10" customFormat="1">
      <c r="A98" s="9" t="s">
        <v>34</v>
      </c>
      <c r="B98" s="10">
        <v>2799</v>
      </c>
      <c r="C98" s="10">
        <v>1884</v>
      </c>
      <c r="D98" s="10">
        <v>3294</v>
      </c>
      <c r="E98" s="10">
        <v>1011</v>
      </c>
      <c r="F98" s="10">
        <v>2943</v>
      </c>
      <c r="G98" s="10">
        <v>1221</v>
      </c>
      <c r="H98" s="10">
        <v>3069</v>
      </c>
      <c r="I98" s="10">
        <v>1656</v>
      </c>
      <c r="J98" s="10">
        <v>3429</v>
      </c>
      <c r="K98" s="10">
        <v>1683</v>
      </c>
      <c r="L98" s="10">
        <v>3648</v>
      </c>
      <c r="M98" s="10">
        <v>1203</v>
      </c>
      <c r="O98" s="10">
        <v>1980</v>
      </c>
      <c r="P98" s="10">
        <v>1854</v>
      </c>
      <c r="Q98" s="10">
        <v>1452</v>
      </c>
      <c r="R98" s="10">
        <v>1002</v>
      </c>
      <c r="S98" s="10">
        <v>1776</v>
      </c>
      <c r="T98" s="10">
        <v>1191</v>
      </c>
      <c r="U98" s="10">
        <v>1743</v>
      </c>
      <c r="V98" s="10">
        <v>1638</v>
      </c>
      <c r="W98" s="10">
        <v>1554</v>
      </c>
      <c r="X98" s="10">
        <v>1587</v>
      </c>
      <c r="Y98" s="10">
        <v>1362</v>
      </c>
      <c r="Z98" s="10">
        <v>1614</v>
      </c>
      <c r="AA98" s="10">
        <v>1143</v>
      </c>
      <c r="AB98" s="10">
        <v>1215</v>
      </c>
      <c r="AC98" s="3"/>
      <c r="AD98" s="10">
        <f t="shared" si="146"/>
        <v>495</v>
      </c>
      <c r="AE98" s="10">
        <f t="shared" si="147"/>
        <v>873</v>
      </c>
      <c r="AF98" s="10">
        <f t="shared" si="148"/>
        <v>144</v>
      </c>
      <c r="AG98" s="10">
        <f t="shared" si="149"/>
        <v>663</v>
      </c>
      <c r="AH98" s="10">
        <f t="shared" si="150"/>
        <v>270</v>
      </c>
      <c r="AI98" s="10">
        <f t="shared" si="151"/>
        <v>228</v>
      </c>
      <c r="AJ98" s="10">
        <f t="shared" si="152"/>
        <v>630</v>
      </c>
      <c r="AK98" s="10">
        <f t="shared" si="153"/>
        <v>201</v>
      </c>
      <c r="AL98" s="10">
        <f t="shared" si="154"/>
        <v>849</v>
      </c>
      <c r="AM98" s="10">
        <f t="shared" si="155"/>
        <v>681</v>
      </c>
      <c r="AO98" s="10">
        <f t="shared" si="156"/>
        <v>528</v>
      </c>
      <c r="AP98" s="10">
        <f t="shared" si="157"/>
        <v>852</v>
      </c>
      <c r="AQ98" s="10">
        <f t="shared" si="158"/>
        <v>204</v>
      </c>
      <c r="AR98" s="10">
        <f t="shared" si="159"/>
        <v>663</v>
      </c>
      <c r="AS98" s="10">
        <f t="shared" si="160"/>
        <v>237</v>
      </c>
      <c r="AT98" s="10">
        <f t="shared" si="161"/>
        <v>216</v>
      </c>
      <c r="AU98" s="10">
        <f t="shared" si="162"/>
        <v>426</v>
      </c>
      <c r="AV98" s="10">
        <f t="shared" si="163"/>
        <v>267</v>
      </c>
      <c r="AW98" s="10">
        <f t="shared" si="164"/>
        <v>618</v>
      </c>
      <c r="AX98" s="10">
        <f t="shared" si="165"/>
        <v>240</v>
      </c>
      <c r="AY98" s="10">
        <f t="shared" si="166"/>
        <v>837</v>
      </c>
      <c r="AZ98" s="10">
        <f t="shared" si="167"/>
        <v>639</v>
      </c>
      <c r="BA98" s="3"/>
      <c r="BB98" s="11">
        <f t="shared" ref="BB98:BK98" si="629">AD98*11.7/296</f>
        <v>19.565878378378379</v>
      </c>
      <c r="BC98" s="11">
        <f t="shared" si="629"/>
        <v>34.507094594594591</v>
      </c>
      <c r="BD98" s="11">
        <f t="shared" si="629"/>
        <v>5.6918918918918919</v>
      </c>
      <c r="BE98" s="11">
        <f t="shared" si="629"/>
        <v>26.206418918918917</v>
      </c>
      <c r="BF98" s="11">
        <f t="shared" si="629"/>
        <v>10.672297297297296</v>
      </c>
      <c r="BG98" s="11">
        <f t="shared" si="629"/>
        <v>9.012162162162161</v>
      </c>
      <c r="BH98" s="11">
        <f t="shared" si="629"/>
        <v>24.902027027027028</v>
      </c>
      <c r="BI98" s="11">
        <f t="shared" si="629"/>
        <v>7.9449324324324317</v>
      </c>
      <c r="BJ98" s="11">
        <f t="shared" si="629"/>
        <v>33.558445945945941</v>
      </c>
      <c r="BK98" s="11">
        <f t="shared" si="629"/>
        <v>26.917905405405406</v>
      </c>
      <c r="BL98" s="11"/>
      <c r="BM98" s="11">
        <f t="shared" ref="BM98:BX98" si="630">AO98*11.7/296</f>
        <v>20.870270270270268</v>
      </c>
      <c r="BN98" s="11">
        <f t="shared" si="630"/>
        <v>33.677027027027023</v>
      </c>
      <c r="BO98" s="11">
        <f t="shared" si="630"/>
        <v>8.063513513513513</v>
      </c>
      <c r="BP98" s="11">
        <f t="shared" si="630"/>
        <v>26.206418918918917</v>
      </c>
      <c r="BQ98" s="11">
        <f t="shared" si="630"/>
        <v>9.3679054054054038</v>
      </c>
      <c r="BR98" s="11">
        <f t="shared" si="630"/>
        <v>8.5378378378378379</v>
      </c>
      <c r="BS98" s="11">
        <f t="shared" si="630"/>
        <v>16.838513513513512</v>
      </c>
      <c r="BT98" s="11">
        <f t="shared" si="630"/>
        <v>10.553716216216214</v>
      </c>
      <c r="BU98" s="11">
        <f t="shared" si="630"/>
        <v>24.4277027027027</v>
      </c>
      <c r="BV98" s="11">
        <f t="shared" si="630"/>
        <v>9.486486486486486</v>
      </c>
      <c r="BW98" s="11">
        <f t="shared" si="630"/>
        <v>33.08412162162162</v>
      </c>
      <c r="BX98" s="11">
        <f t="shared" si="630"/>
        <v>25.257770270270267</v>
      </c>
      <c r="BY98" s="3"/>
      <c r="BZ98" s="11">
        <f t="shared" si="559"/>
        <v>39.668163230452123</v>
      </c>
      <c r="CA98" s="11">
        <f t="shared" si="560"/>
        <v>26.81742019402418</v>
      </c>
      <c r="CB98" s="11">
        <f t="shared" si="561"/>
        <v>13.96842856011393</v>
      </c>
      <c r="CC98" s="11">
        <f t="shared" si="562"/>
        <v>26.138724173354394</v>
      </c>
      <c r="CD98" s="11">
        <f t="shared" si="563"/>
        <v>43.020261804425708</v>
      </c>
      <c r="CE98" s="11"/>
      <c r="CF98" s="11">
        <f t="shared" si="564"/>
        <v>39.619570044780083</v>
      </c>
      <c r="CG98" s="11">
        <f t="shared" si="565"/>
        <v>27.418910312710942</v>
      </c>
      <c r="CH98" s="11">
        <f t="shared" si="566"/>
        <v>12.674869886110834</v>
      </c>
      <c r="CI98" s="11">
        <f t="shared" si="567"/>
        <v>19.872505209892442</v>
      </c>
      <c r="CJ98" s="11">
        <f t="shared" si="568"/>
        <v>26.205077469641633</v>
      </c>
      <c r="CK98" s="11">
        <f t="shared" si="569"/>
        <v>41.623479701966289</v>
      </c>
      <c r="CL98" s="5"/>
      <c r="CM98" s="11">
        <f t="shared" si="570"/>
        <v>16.16752045614798</v>
      </c>
      <c r="CN98" s="11">
        <f t="shared" si="571"/>
        <v>17.901030792093142</v>
      </c>
      <c r="CO98" s="11">
        <f t="shared" si="572"/>
        <v>14.269694722634158</v>
      </c>
      <c r="CP98" s="11">
        <f t="shared" si="573"/>
        <v>20.854430990390995</v>
      </c>
      <c r="CQ98" s="11">
        <f t="shared" si="574"/>
        <v>15.918157546721593</v>
      </c>
      <c r="CR98" s="11"/>
      <c r="CS98" s="11">
        <f t="shared" si="575"/>
        <v>14.82642924414592</v>
      </c>
      <c r="CT98" s="11">
        <f t="shared" si="576"/>
        <v>17.716664348188392</v>
      </c>
      <c r="CU98" s="11">
        <f t="shared" si="577"/>
        <v>7.737813072266869</v>
      </c>
      <c r="CV98" s="11">
        <f t="shared" si="578"/>
        <v>7.6638614187187022</v>
      </c>
      <c r="CW98" s="11">
        <f t="shared" si="579"/>
        <v>17.990747085334135</v>
      </c>
      <c r="CX98" s="11">
        <f t="shared" si="580"/>
        <v>14.834488503790803</v>
      </c>
      <c r="CY98" s="11">
        <f t="shared" si="581"/>
        <v>17.944573745263398</v>
      </c>
      <c r="CZ98" s="11">
        <f t="shared" si="582"/>
        <v>21.911845847093105</v>
      </c>
    </row>
    <row r="99" spans="1:104" s="10" customFormat="1">
      <c r="A99" s="9" t="s">
        <v>35</v>
      </c>
      <c r="B99" s="10">
        <v>2718</v>
      </c>
      <c r="C99" s="10">
        <v>1914</v>
      </c>
      <c r="D99" s="10">
        <v>3177</v>
      </c>
      <c r="E99" s="10">
        <v>1056</v>
      </c>
      <c r="F99" s="10">
        <v>2811</v>
      </c>
      <c r="G99" s="10">
        <v>1236</v>
      </c>
      <c r="H99" s="10">
        <v>2907</v>
      </c>
      <c r="I99" s="10">
        <v>1878</v>
      </c>
      <c r="J99" s="10">
        <v>3249</v>
      </c>
      <c r="K99" s="10">
        <v>1947</v>
      </c>
      <c r="L99" s="10">
        <v>3528</v>
      </c>
      <c r="M99" s="10">
        <v>1236</v>
      </c>
      <c r="O99" s="10">
        <v>1842</v>
      </c>
      <c r="P99" s="10">
        <v>1890</v>
      </c>
      <c r="Q99" s="10">
        <v>1344</v>
      </c>
      <c r="R99" s="10">
        <v>1020</v>
      </c>
      <c r="S99" s="10">
        <v>1659</v>
      </c>
      <c r="T99" s="10">
        <v>1215</v>
      </c>
      <c r="U99" s="10">
        <v>1665</v>
      </c>
      <c r="V99" s="10">
        <v>1863</v>
      </c>
      <c r="W99" s="10">
        <v>1479</v>
      </c>
      <c r="X99" s="10">
        <v>1893</v>
      </c>
      <c r="Y99" s="10">
        <v>1287</v>
      </c>
      <c r="Z99" s="10">
        <v>1881</v>
      </c>
      <c r="AA99" s="10">
        <v>1026</v>
      </c>
      <c r="AB99" s="10">
        <v>1242</v>
      </c>
      <c r="AC99" s="3"/>
      <c r="AD99" s="10">
        <f t="shared" si="146"/>
        <v>459</v>
      </c>
      <c r="AE99" s="10">
        <f t="shared" si="147"/>
        <v>858</v>
      </c>
      <c r="AF99" s="10">
        <f t="shared" si="148"/>
        <v>93</v>
      </c>
      <c r="AG99" s="10">
        <f t="shared" si="149"/>
        <v>678</v>
      </c>
      <c r="AH99" s="10">
        <f t="shared" si="150"/>
        <v>189</v>
      </c>
      <c r="AI99" s="10">
        <f t="shared" si="151"/>
        <v>36</v>
      </c>
      <c r="AJ99" s="10">
        <f t="shared" si="152"/>
        <v>531</v>
      </c>
      <c r="AK99" s="10">
        <f t="shared" si="153"/>
        <v>33</v>
      </c>
      <c r="AL99" s="10">
        <f t="shared" si="154"/>
        <v>810</v>
      </c>
      <c r="AM99" s="10">
        <f t="shared" si="155"/>
        <v>678</v>
      </c>
      <c r="AO99" s="10">
        <f t="shared" si="156"/>
        <v>498</v>
      </c>
      <c r="AP99" s="10">
        <f t="shared" si="157"/>
        <v>870</v>
      </c>
      <c r="AQ99" s="10">
        <f t="shared" si="158"/>
        <v>183</v>
      </c>
      <c r="AR99" s="10">
        <f t="shared" si="159"/>
        <v>675</v>
      </c>
      <c r="AS99" s="10">
        <f t="shared" si="160"/>
        <v>177</v>
      </c>
      <c r="AT99" s="10">
        <f t="shared" si="161"/>
        <v>27</v>
      </c>
      <c r="AU99" s="10">
        <f t="shared" si="162"/>
        <v>363</v>
      </c>
      <c r="AV99" s="10">
        <f t="shared" si="163"/>
        <v>3</v>
      </c>
      <c r="AW99" s="10">
        <f t="shared" si="164"/>
        <v>555</v>
      </c>
      <c r="AX99" s="10">
        <f t="shared" si="165"/>
        <v>9</v>
      </c>
      <c r="AY99" s="10">
        <f t="shared" si="166"/>
        <v>816</v>
      </c>
      <c r="AZ99" s="10">
        <f t="shared" si="167"/>
        <v>648</v>
      </c>
      <c r="BA99" s="3"/>
      <c r="BB99" s="11">
        <f t="shared" ref="BB99:BB100" si="631">AD99*11.7/296</f>
        <v>18.142905405405404</v>
      </c>
      <c r="BC99" s="11">
        <f t="shared" ref="BC99:BC100" si="632">AE99*11.7/296</f>
        <v>33.914189189189187</v>
      </c>
      <c r="BD99" s="11">
        <f t="shared" ref="BD99:BD100" si="633">AF99*11.7/296</f>
        <v>3.6760135135135132</v>
      </c>
      <c r="BE99" s="11">
        <f t="shared" ref="BE99:BE100" si="634">AG99*11.7/296</f>
        <v>26.799324324324324</v>
      </c>
      <c r="BF99" s="11">
        <f t="shared" ref="BF99:BF100" si="635">AH99*11.7/296</f>
        <v>7.4706081081081068</v>
      </c>
      <c r="BG99" s="11">
        <f t="shared" ref="BG99:BG100" si="636">AI99*11.7/296</f>
        <v>1.422972972972973</v>
      </c>
      <c r="BH99" s="11">
        <f t="shared" ref="BH99:BH100" si="637">AJ99*11.7/296</f>
        <v>20.98885135135135</v>
      </c>
      <c r="BI99" s="11">
        <f t="shared" ref="BI99:BI100" si="638">AK99*11.7/296</f>
        <v>1.3043918918918918</v>
      </c>
      <c r="BJ99" s="11">
        <f t="shared" ref="BJ99:BJ100" si="639">AL99*11.7/296</f>
        <v>32.016891891891895</v>
      </c>
      <c r="BK99" s="11">
        <f t="shared" ref="BK99:BK100" si="640">AM99*11.7/296</f>
        <v>26.799324324324324</v>
      </c>
      <c r="BL99" s="11"/>
      <c r="BM99" s="11">
        <f t="shared" ref="BM99:BM100" si="641">AO99*11.7/296</f>
        <v>19.684459459459458</v>
      </c>
      <c r="BN99" s="11">
        <f t="shared" ref="BN99:BN100" si="642">AP99*11.7/296</f>
        <v>34.388513513513516</v>
      </c>
      <c r="BO99" s="11">
        <f t="shared" ref="BO99:BO100" si="643">AQ99*11.7/296</f>
        <v>7.2334459459459453</v>
      </c>
      <c r="BP99" s="11">
        <f t="shared" ref="BP99:BP100" si="644">AR99*11.7/296</f>
        <v>26.680743243243239</v>
      </c>
      <c r="BQ99" s="11">
        <f t="shared" ref="BQ99:BQ100" si="645">AS99*11.7/296</f>
        <v>6.9962837837837837</v>
      </c>
      <c r="BR99" s="11">
        <f t="shared" ref="BR99:BR100" si="646">AT99*11.7/296</f>
        <v>1.0672297297297297</v>
      </c>
      <c r="BS99" s="11">
        <f t="shared" ref="BS99:BS100" si="647">AU99*11.7/296</f>
        <v>14.348310810810808</v>
      </c>
      <c r="BT99" s="11">
        <f t="shared" ref="BT99:BT100" si="648">AV99*11.7/296</f>
        <v>0.11858108108108106</v>
      </c>
      <c r="BU99" s="11">
        <f t="shared" ref="BU99:BU100" si="649">AW99*11.7/296</f>
        <v>21.9375</v>
      </c>
      <c r="BV99" s="11">
        <f t="shared" ref="BV99:BV100" si="650">AX99*11.7/296</f>
        <v>0.35574324324324325</v>
      </c>
      <c r="BW99" s="11">
        <f t="shared" ref="BW99:BW100" si="651">AY99*11.7/296</f>
        <v>32.254054054054052</v>
      </c>
      <c r="BX99" s="11">
        <f t="shared" ref="BX99:BX100" si="652">AZ99*11.7/296</f>
        <v>25.61351351351351</v>
      </c>
      <c r="BY99" s="3"/>
      <c r="BZ99" s="11">
        <f t="shared" si="559"/>
        <v>38.46215340967801</v>
      </c>
      <c r="CA99" s="11">
        <f t="shared" si="560"/>
        <v>27.050265425534281</v>
      </c>
      <c r="CB99" s="11">
        <f t="shared" si="561"/>
        <v>7.6049219316664995</v>
      </c>
      <c r="CC99" s="11">
        <f t="shared" si="562"/>
        <v>21.029344242195396</v>
      </c>
      <c r="CD99" s="11">
        <f t="shared" si="563"/>
        <v>41.752666389793767</v>
      </c>
      <c r="CE99" s="11"/>
      <c r="CF99" s="11">
        <f t="shared" si="564"/>
        <v>39.623828763513053</v>
      </c>
      <c r="CG99" s="11">
        <f t="shared" si="565"/>
        <v>27.643892639510657</v>
      </c>
      <c r="CH99" s="11">
        <f t="shared" si="566"/>
        <v>7.077214570666551</v>
      </c>
      <c r="CI99" s="11">
        <f t="shared" si="567"/>
        <v>14.348800806911379</v>
      </c>
      <c r="CJ99" s="11">
        <f t="shared" si="568"/>
        <v>21.940384215075021</v>
      </c>
      <c r="CK99" s="11">
        <f t="shared" si="569"/>
        <v>41.187086294478028</v>
      </c>
      <c r="CL99" s="5"/>
      <c r="CM99" s="11">
        <f t="shared" si="570"/>
        <v>16.121794659930881</v>
      </c>
      <c r="CN99" s="11">
        <f t="shared" si="571"/>
        <v>25.658490915183577</v>
      </c>
      <c r="CO99" s="11">
        <f t="shared" si="572"/>
        <v>13.518763325699654</v>
      </c>
      <c r="CP99" s="11">
        <f t="shared" si="573"/>
        <v>27.777855530945885</v>
      </c>
      <c r="CQ99" s="11">
        <f t="shared" si="574"/>
        <v>15.591946737739271</v>
      </c>
      <c r="CR99" s="11"/>
      <c r="CS99" s="11">
        <f t="shared" si="575"/>
        <v>14.643683281639166</v>
      </c>
      <c r="CT99" s="11">
        <f t="shared" si="576"/>
        <v>25.61461146295412</v>
      </c>
      <c r="CU99" s="11">
        <f t="shared" si="577"/>
        <v>7.4129775168092031</v>
      </c>
      <c r="CV99" s="11">
        <f t="shared" si="578"/>
        <v>7.5928939437126033</v>
      </c>
      <c r="CW99" s="11">
        <f t="shared" si="579"/>
        <v>27.283442718542094</v>
      </c>
      <c r="CX99" s="11">
        <f t="shared" si="580"/>
        <v>15.329557504131088</v>
      </c>
      <c r="CY99" s="11">
        <f t="shared" si="581"/>
        <v>27.49854106628727</v>
      </c>
      <c r="CZ99" s="11">
        <f t="shared" si="582"/>
        <v>31.154569822535603</v>
      </c>
    </row>
    <row r="100" spans="1:104" s="20" customFormat="1" ht="15.75" thickBot="1">
      <c r="A100" s="19" t="s">
        <v>36</v>
      </c>
      <c r="B100" s="20">
        <v>2760</v>
      </c>
      <c r="C100" s="20">
        <v>1863</v>
      </c>
      <c r="D100" s="20">
        <v>3264</v>
      </c>
      <c r="E100" s="20">
        <v>969</v>
      </c>
      <c r="F100" s="20">
        <v>2922</v>
      </c>
      <c r="G100" s="20">
        <v>1194</v>
      </c>
      <c r="H100" s="20">
        <v>3036</v>
      </c>
      <c r="I100" s="20">
        <v>1572</v>
      </c>
      <c r="J100" s="20">
        <v>3378</v>
      </c>
      <c r="K100" s="20">
        <v>1587</v>
      </c>
      <c r="L100" s="20">
        <v>3615</v>
      </c>
      <c r="M100" s="20">
        <v>1173</v>
      </c>
      <c r="O100" s="20">
        <v>1938</v>
      </c>
      <c r="P100" s="20">
        <v>1845</v>
      </c>
      <c r="Q100" s="20">
        <v>1407</v>
      </c>
      <c r="R100" s="20">
        <v>960</v>
      </c>
      <c r="S100" s="20">
        <v>1716</v>
      </c>
      <c r="T100" s="20">
        <v>1167</v>
      </c>
      <c r="U100" s="20">
        <v>1692</v>
      </c>
      <c r="V100" s="20">
        <v>1572</v>
      </c>
      <c r="W100" s="20">
        <v>1503</v>
      </c>
      <c r="X100" s="20">
        <v>1518</v>
      </c>
      <c r="Y100" s="20">
        <v>1317</v>
      </c>
      <c r="Z100" s="20">
        <v>1536</v>
      </c>
      <c r="AA100" s="20">
        <v>1086</v>
      </c>
      <c r="AB100" s="20">
        <v>1191</v>
      </c>
      <c r="AC100" s="14"/>
      <c r="AD100" s="20">
        <f t="shared" si="146"/>
        <v>504</v>
      </c>
      <c r="AE100" s="20">
        <f t="shared" si="147"/>
        <v>894</v>
      </c>
      <c r="AF100" s="20">
        <f t="shared" si="148"/>
        <v>162</v>
      </c>
      <c r="AG100" s="20">
        <f t="shared" si="149"/>
        <v>669</v>
      </c>
      <c r="AH100" s="20">
        <f t="shared" si="150"/>
        <v>276</v>
      </c>
      <c r="AI100" s="20">
        <f t="shared" si="151"/>
        <v>291</v>
      </c>
      <c r="AJ100" s="20">
        <f t="shared" si="152"/>
        <v>618</v>
      </c>
      <c r="AK100" s="20">
        <f t="shared" si="153"/>
        <v>276</v>
      </c>
      <c r="AL100" s="20">
        <f t="shared" si="154"/>
        <v>855</v>
      </c>
      <c r="AM100" s="20">
        <f t="shared" si="155"/>
        <v>690</v>
      </c>
      <c r="AO100" s="20">
        <f t="shared" si="156"/>
        <v>531</v>
      </c>
      <c r="AP100" s="20">
        <f t="shared" si="157"/>
        <v>885</v>
      </c>
      <c r="AQ100" s="20">
        <f t="shared" si="158"/>
        <v>222</v>
      </c>
      <c r="AR100" s="20">
        <f t="shared" si="159"/>
        <v>678</v>
      </c>
      <c r="AS100" s="20">
        <f t="shared" si="160"/>
        <v>246</v>
      </c>
      <c r="AT100" s="20">
        <f t="shared" si="161"/>
        <v>273</v>
      </c>
      <c r="AU100" s="20">
        <f t="shared" si="162"/>
        <v>435</v>
      </c>
      <c r="AV100" s="20">
        <f t="shared" si="163"/>
        <v>327</v>
      </c>
      <c r="AW100" s="20">
        <f t="shared" si="164"/>
        <v>621</v>
      </c>
      <c r="AX100" s="20">
        <f t="shared" si="165"/>
        <v>309</v>
      </c>
      <c r="AY100" s="20">
        <f t="shared" si="166"/>
        <v>852</v>
      </c>
      <c r="AZ100" s="20">
        <f t="shared" si="167"/>
        <v>654</v>
      </c>
      <c r="BA100" s="14"/>
      <c r="BB100" s="21">
        <f t="shared" si="631"/>
        <v>19.921621621621618</v>
      </c>
      <c r="BC100" s="21">
        <f t="shared" si="632"/>
        <v>35.337162162162159</v>
      </c>
      <c r="BD100" s="21">
        <f t="shared" si="633"/>
        <v>6.4033783783783775</v>
      </c>
      <c r="BE100" s="21">
        <f t="shared" si="634"/>
        <v>26.443581081081078</v>
      </c>
      <c r="BF100" s="21">
        <f t="shared" si="635"/>
        <v>10.909459459459459</v>
      </c>
      <c r="BG100" s="21">
        <f t="shared" si="636"/>
        <v>11.502364864864864</v>
      </c>
      <c r="BH100" s="21">
        <f t="shared" si="637"/>
        <v>24.4277027027027</v>
      </c>
      <c r="BI100" s="21">
        <f t="shared" si="638"/>
        <v>10.909459459459459</v>
      </c>
      <c r="BJ100" s="21">
        <f t="shared" si="639"/>
        <v>33.795608108108105</v>
      </c>
      <c r="BK100" s="21">
        <f t="shared" si="640"/>
        <v>27.273648648648646</v>
      </c>
      <c r="BL100" s="21"/>
      <c r="BM100" s="21">
        <f t="shared" si="641"/>
        <v>20.98885135135135</v>
      </c>
      <c r="BN100" s="21">
        <f t="shared" si="642"/>
        <v>34.981418918918919</v>
      </c>
      <c r="BO100" s="21">
        <f t="shared" si="643"/>
        <v>8.7749999999999986</v>
      </c>
      <c r="BP100" s="21">
        <f t="shared" si="644"/>
        <v>26.799324324324324</v>
      </c>
      <c r="BQ100" s="21">
        <f t="shared" si="645"/>
        <v>9.7236486486486484</v>
      </c>
      <c r="BR100" s="21">
        <f t="shared" si="646"/>
        <v>10.790878378378379</v>
      </c>
      <c r="BS100" s="21">
        <f t="shared" si="647"/>
        <v>17.194256756756758</v>
      </c>
      <c r="BT100" s="21">
        <f t="shared" si="648"/>
        <v>12.925337837837837</v>
      </c>
      <c r="BU100" s="21">
        <f t="shared" si="649"/>
        <v>24.546283783783782</v>
      </c>
      <c r="BV100" s="21">
        <f t="shared" si="650"/>
        <v>12.21385135135135</v>
      </c>
      <c r="BW100" s="21">
        <f t="shared" si="651"/>
        <v>33.677027027027023</v>
      </c>
      <c r="BX100" s="21">
        <f t="shared" si="652"/>
        <v>25.850675675675674</v>
      </c>
      <c r="BY100" s="14"/>
      <c r="BZ100" s="21">
        <f t="shared" si="559"/>
        <v>40.565823518203189</v>
      </c>
      <c r="CA100" s="21">
        <f t="shared" si="560"/>
        <v>27.207834074920275</v>
      </c>
      <c r="CB100" s="21">
        <f t="shared" si="561"/>
        <v>15.853097589495473</v>
      </c>
      <c r="CC100" s="21">
        <f t="shared" si="562"/>
        <v>26.753111314933413</v>
      </c>
      <c r="CD100" s="21">
        <f t="shared" si="563"/>
        <v>43.42804437234949</v>
      </c>
      <c r="CE100" s="21"/>
      <c r="CF100" s="21">
        <f t="shared" si="564"/>
        <v>40.794994185929504</v>
      </c>
      <c r="CG100" s="21">
        <f t="shared" si="565"/>
        <v>28.199368951101039</v>
      </c>
      <c r="CH100" s="21">
        <f t="shared" si="566"/>
        <v>14.525577414317157</v>
      </c>
      <c r="CI100" s="21">
        <f t="shared" si="567"/>
        <v>21.510621182093232</v>
      </c>
      <c r="CJ100" s="21">
        <f t="shared" si="568"/>
        <v>27.417115319211717</v>
      </c>
      <c r="CK100" s="21">
        <f t="shared" si="569"/>
        <v>42.454676800890603</v>
      </c>
      <c r="CL100" s="16"/>
      <c r="CM100" s="21">
        <f t="shared" si="570"/>
        <v>16.181430246713511</v>
      </c>
      <c r="CN100" s="21">
        <f t="shared" si="571"/>
        <v>15.605919028657018</v>
      </c>
      <c r="CO100" s="21">
        <f t="shared" si="572"/>
        <v>13.531239307737133</v>
      </c>
      <c r="CP100" s="21">
        <f t="shared" si="573"/>
        <v>18.855883418821829</v>
      </c>
      <c r="CQ100" s="21">
        <f t="shared" si="574"/>
        <v>16.047048052829677</v>
      </c>
      <c r="CR100" s="21"/>
      <c r="CS100" s="21">
        <f t="shared" si="575"/>
        <v>14.701184877002307</v>
      </c>
      <c r="CT100" s="21">
        <f t="shared" si="576"/>
        <v>16.036529420758598</v>
      </c>
      <c r="CU100" s="21">
        <f t="shared" si="577"/>
        <v>7.7695497095395814</v>
      </c>
      <c r="CV100" s="21">
        <f t="shared" si="578"/>
        <v>7.3863735639749972</v>
      </c>
      <c r="CW100" s="21">
        <f t="shared" si="579"/>
        <v>16.411381715946884</v>
      </c>
      <c r="CX100" s="21">
        <f t="shared" si="580"/>
        <v>15.632027192620923</v>
      </c>
      <c r="CY100" s="21">
        <f t="shared" si="581"/>
        <v>16.228721002081588</v>
      </c>
      <c r="CZ100" s="21">
        <f t="shared" si="582"/>
        <v>20.946266349990584</v>
      </c>
    </row>
    <row r="101" spans="1:104" s="10" customFormat="1">
      <c r="A101" s="9" t="s">
        <v>37</v>
      </c>
      <c r="B101" s="10">
        <v>3054</v>
      </c>
      <c r="C101" s="10">
        <v>1950</v>
      </c>
      <c r="D101" s="10">
        <v>3618</v>
      </c>
      <c r="E101" s="10">
        <v>1044</v>
      </c>
      <c r="F101" s="10">
        <v>3237</v>
      </c>
      <c r="G101" s="10">
        <v>1305</v>
      </c>
      <c r="H101" s="10">
        <v>3348</v>
      </c>
      <c r="I101" s="10">
        <v>1770</v>
      </c>
      <c r="J101" s="10">
        <v>3777</v>
      </c>
      <c r="K101" s="10">
        <v>1836</v>
      </c>
      <c r="L101" s="10">
        <v>3990</v>
      </c>
      <c r="M101" s="10">
        <v>1362</v>
      </c>
      <c r="O101" s="10">
        <v>2151</v>
      </c>
      <c r="P101" s="10">
        <v>1944</v>
      </c>
      <c r="Q101" s="10">
        <v>1545</v>
      </c>
      <c r="R101" s="10">
        <v>1041</v>
      </c>
      <c r="S101" s="10">
        <v>1947</v>
      </c>
      <c r="T101" s="10">
        <v>1320</v>
      </c>
      <c r="U101" s="10">
        <v>1836</v>
      </c>
      <c r="V101" s="10">
        <v>1752</v>
      </c>
      <c r="W101" s="10">
        <v>1623</v>
      </c>
      <c r="X101" s="10">
        <v>1737</v>
      </c>
      <c r="Y101" s="10">
        <v>1419</v>
      </c>
      <c r="Z101" s="10">
        <v>1821</v>
      </c>
      <c r="AA101" s="10">
        <v>1203</v>
      </c>
      <c r="AB101" s="10">
        <v>1350</v>
      </c>
      <c r="AC101" s="3"/>
      <c r="AD101" s="10">
        <f t="shared" si="146"/>
        <v>564</v>
      </c>
      <c r="AE101" s="10">
        <f t="shared" si="147"/>
        <v>906</v>
      </c>
      <c r="AF101" s="10">
        <f t="shared" si="148"/>
        <v>183</v>
      </c>
      <c r="AG101" s="10">
        <f t="shared" si="149"/>
        <v>645</v>
      </c>
      <c r="AH101" s="10">
        <f t="shared" si="150"/>
        <v>294</v>
      </c>
      <c r="AI101" s="10">
        <f t="shared" si="151"/>
        <v>180</v>
      </c>
      <c r="AJ101" s="10">
        <f t="shared" si="152"/>
        <v>723</v>
      </c>
      <c r="AK101" s="10">
        <f t="shared" si="153"/>
        <v>114</v>
      </c>
      <c r="AL101" s="10">
        <f t="shared" si="154"/>
        <v>936</v>
      </c>
      <c r="AM101" s="10">
        <f t="shared" si="155"/>
        <v>588</v>
      </c>
      <c r="AO101" s="10">
        <f t="shared" si="156"/>
        <v>606</v>
      </c>
      <c r="AP101" s="10">
        <f t="shared" si="157"/>
        <v>903</v>
      </c>
      <c r="AQ101" s="10">
        <f t="shared" si="158"/>
        <v>204</v>
      </c>
      <c r="AR101" s="10">
        <f t="shared" si="159"/>
        <v>624</v>
      </c>
      <c r="AS101" s="10">
        <f t="shared" si="160"/>
        <v>315</v>
      </c>
      <c r="AT101" s="10">
        <f t="shared" si="161"/>
        <v>192</v>
      </c>
      <c r="AU101" s="10">
        <f t="shared" si="162"/>
        <v>528</v>
      </c>
      <c r="AV101" s="10">
        <f t="shared" si="163"/>
        <v>207</v>
      </c>
      <c r="AW101" s="10">
        <f t="shared" si="164"/>
        <v>732</v>
      </c>
      <c r="AX101" s="10">
        <f t="shared" si="165"/>
        <v>123</v>
      </c>
      <c r="AY101" s="10">
        <f t="shared" si="166"/>
        <v>948</v>
      </c>
      <c r="AZ101" s="10">
        <f t="shared" si="167"/>
        <v>594</v>
      </c>
      <c r="BA101" s="3"/>
      <c r="BB101" s="11">
        <f t="shared" ref="BB101:BB103" si="653">AD101*11.7/333</f>
        <v>19.816216216216215</v>
      </c>
      <c r="BC101" s="11">
        <f t="shared" ref="BC101:BC103" si="654">AE101*11.7/333</f>
        <v>31.83243243243243</v>
      </c>
      <c r="BD101" s="11">
        <f t="shared" ref="BD101:BD103" si="655">AF101*11.7/333</f>
        <v>6.4297297297297291</v>
      </c>
      <c r="BE101" s="11">
        <f t="shared" ref="BE101:BE103" si="656">AG101*11.7/333</f>
        <v>22.662162162162158</v>
      </c>
      <c r="BF101" s="11">
        <f t="shared" ref="BF101:BF103" si="657">AH101*11.7/333</f>
        <v>10.329729729729729</v>
      </c>
      <c r="BG101" s="11">
        <f t="shared" ref="BG101:BG103" si="658">AI101*11.7/333</f>
        <v>6.3243243243243246</v>
      </c>
      <c r="BH101" s="11">
        <f t="shared" ref="BH101:BH103" si="659">AJ101*11.7/333</f>
        <v>25.402702702702705</v>
      </c>
      <c r="BI101" s="11">
        <f t="shared" ref="BI101:BI103" si="660">AK101*11.7/333</f>
        <v>4.0054054054054049</v>
      </c>
      <c r="BJ101" s="11">
        <f t="shared" ref="BJ101:BJ103" si="661">AL101*11.7/333</f>
        <v>32.886486486486483</v>
      </c>
      <c r="BK101" s="11">
        <f t="shared" ref="BK101:BK103" si="662">AM101*11.7/333</f>
        <v>20.659459459459459</v>
      </c>
      <c r="BL101" s="11"/>
      <c r="BM101" s="11">
        <f t="shared" ref="BM101:BM103" si="663">AO101*11.7/333</f>
        <v>21.29189189189189</v>
      </c>
      <c r="BN101" s="11">
        <f t="shared" ref="BN101:BN103" si="664">AP101*11.7/333</f>
        <v>31.727027027027024</v>
      </c>
      <c r="BO101" s="11">
        <f t="shared" ref="BO101:BO103" si="665">AQ101*11.7/333</f>
        <v>7.1675675675675672</v>
      </c>
      <c r="BP101" s="11">
        <f t="shared" ref="BP101:BP103" si="666">AR101*11.7/333</f>
        <v>21.924324324324321</v>
      </c>
      <c r="BQ101" s="11">
        <f t="shared" ref="BQ101:BQ103" si="667">AS101*11.7/333</f>
        <v>11.067567567567568</v>
      </c>
      <c r="BR101" s="11">
        <f t="shared" ref="BR101:BR103" si="668">AT101*11.7/333</f>
        <v>6.7459459459459445</v>
      </c>
      <c r="BS101" s="11">
        <f t="shared" ref="BS101:BS103" si="669">AU101*11.7/333</f>
        <v>18.55135135135135</v>
      </c>
      <c r="BT101" s="11">
        <f t="shared" ref="BT101:BT103" si="670">AV101*11.7/333</f>
        <v>7.2729729729729717</v>
      </c>
      <c r="BU101" s="11">
        <f t="shared" ref="BU101:BU103" si="671">AW101*11.7/333</f>
        <v>25.718918918918916</v>
      </c>
      <c r="BV101" s="11">
        <f t="shared" ref="BV101:BV103" si="672">AX101*11.7/333</f>
        <v>4.3216216216216212</v>
      </c>
      <c r="BW101" s="11">
        <f t="shared" ref="BW101:BW103" si="673">AY101*11.7/333</f>
        <v>33.308108108108101</v>
      </c>
      <c r="BX101" s="11">
        <f t="shared" ref="BX101:BX103" si="674">AZ101*11.7/333</f>
        <v>20.870270270270268</v>
      </c>
      <c r="BY101" s="3"/>
      <c r="BZ101" s="11">
        <f t="shared" si="559"/>
        <v>37.496482230913429</v>
      </c>
      <c r="CA101" s="11">
        <f t="shared" si="560"/>
        <v>23.556634272779814</v>
      </c>
      <c r="CB101" s="11">
        <f t="shared" si="561"/>
        <v>12.111993826307151</v>
      </c>
      <c r="CC101" s="11">
        <f t="shared" si="562"/>
        <v>25.716542867647476</v>
      </c>
      <c r="CD101" s="11">
        <f t="shared" si="563"/>
        <v>38.837279237646229</v>
      </c>
      <c r="CE101" s="11"/>
      <c r="CF101" s="11">
        <f t="shared" si="564"/>
        <v>38.209277725569677</v>
      </c>
      <c r="CG101" s="11">
        <f t="shared" si="565"/>
        <v>23.066209526357067</v>
      </c>
      <c r="CH101" s="11">
        <f t="shared" si="566"/>
        <v>12.961436593537695</v>
      </c>
      <c r="CI101" s="11">
        <f t="shared" si="567"/>
        <v>19.926082726589311</v>
      </c>
      <c r="CJ101" s="11">
        <f t="shared" si="568"/>
        <v>26.079478595217214</v>
      </c>
      <c r="CK101" s="11">
        <f t="shared" si="569"/>
        <v>39.306465713614394</v>
      </c>
      <c r="CL101" s="5"/>
      <c r="CM101" s="11">
        <f t="shared" si="570"/>
        <v>16.226271206986777</v>
      </c>
      <c r="CN101" s="11">
        <f t="shared" si="571"/>
        <v>16.796873078507367</v>
      </c>
      <c r="CO101" s="11">
        <f t="shared" si="572"/>
        <v>15.250308167263174</v>
      </c>
      <c r="CP101" s="11">
        <f t="shared" si="573"/>
        <v>18.258273088049133</v>
      </c>
      <c r="CQ101" s="11">
        <f t="shared" si="574"/>
        <v>17.194978627282303</v>
      </c>
      <c r="CR101" s="11"/>
      <c r="CS101" s="11">
        <f t="shared" si="575"/>
        <v>17.192717001575829</v>
      </c>
      <c r="CT101" s="11">
        <f t="shared" si="576"/>
        <v>15.671412514423331</v>
      </c>
      <c r="CU101" s="11">
        <f t="shared" si="577"/>
        <v>7.5023181223967068</v>
      </c>
      <c r="CV101" s="11">
        <f t="shared" si="578"/>
        <v>7.7514192013314496</v>
      </c>
      <c r="CW101" s="11">
        <f t="shared" si="579"/>
        <v>18.205866215199066</v>
      </c>
      <c r="CX101" s="11">
        <f t="shared" si="580"/>
        <v>16.194400866665024</v>
      </c>
      <c r="CY101" s="11">
        <f t="shared" si="581"/>
        <v>18.55404618019163</v>
      </c>
      <c r="CZ101" s="11">
        <f t="shared" si="582"/>
        <v>20.066099864427425</v>
      </c>
    </row>
    <row r="102" spans="1:104" s="10" customFormat="1">
      <c r="A102" s="9" t="s">
        <v>38</v>
      </c>
      <c r="B102" s="10">
        <v>3066</v>
      </c>
      <c r="C102" s="10">
        <v>2019</v>
      </c>
      <c r="D102" s="10">
        <v>3627</v>
      </c>
      <c r="E102" s="10">
        <v>1101</v>
      </c>
      <c r="F102" s="10">
        <v>3243</v>
      </c>
      <c r="G102" s="10">
        <v>1371</v>
      </c>
      <c r="H102" s="10">
        <v>3291</v>
      </c>
      <c r="I102" s="10">
        <v>2013</v>
      </c>
      <c r="J102" s="10">
        <v>3687</v>
      </c>
      <c r="K102" s="10">
        <v>2097</v>
      </c>
      <c r="L102" s="10">
        <v>3996</v>
      </c>
      <c r="M102" s="10">
        <v>1431</v>
      </c>
      <c r="O102" s="10">
        <v>2157</v>
      </c>
      <c r="P102" s="10">
        <v>2007</v>
      </c>
      <c r="Q102" s="10">
        <v>1545</v>
      </c>
      <c r="R102" s="10">
        <v>1113</v>
      </c>
      <c r="S102" s="10">
        <v>1959</v>
      </c>
      <c r="T102" s="10">
        <v>1398</v>
      </c>
      <c r="U102" s="10">
        <v>1878</v>
      </c>
      <c r="V102" s="10">
        <v>2010</v>
      </c>
      <c r="W102" s="10">
        <v>1695</v>
      </c>
      <c r="X102" s="10">
        <v>2055</v>
      </c>
      <c r="Y102" s="10">
        <v>1476</v>
      </c>
      <c r="Z102" s="10">
        <v>2076</v>
      </c>
      <c r="AA102" s="10">
        <v>1194</v>
      </c>
      <c r="AB102" s="10">
        <v>1422</v>
      </c>
      <c r="AC102" s="3"/>
      <c r="AD102" s="10">
        <f t="shared" si="146"/>
        <v>561</v>
      </c>
      <c r="AE102" s="10">
        <f t="shared" si="147"/>
        <v>918</v>
      </c>
      <c r="AF102" s="10">
        <f t="shared" si="148"/>
        <v>177</v>
      </c>
      <c r="AG102" s="10">
        <f t="shared" si="149"/>
        <v>648</v>
      </c>
      <c r="AH102" s="10">
        <f t="shared" si="150"/>
        <v>225</v>
      </c>
      <c r="AI102" s="10">
        <f t="shared" si="151"/>
        <v>6</v>
      </c>
      <c r="AJ102" s="10">
        <f t="shared" si="152"/>
        <v>621</v>
      </c>
      <c r="AK102" s="10">
        <f t="shared" si="153"/>
        <v>78</v>
      </c>
      <c r="AL102" s="10">
        <f t="shared" si="154"/>
        <v>930</v>
      </c>
      <c r="AM102" s="10">
        <f t="shared" si="155"/>
        <v>588</v>
      </c>
      <c r="AO102" s="10">
        <f t="shared" si="156"/>
        <v>612</v>
      </c>
      <c r="AP102" s="10">
        <f t="shared" si="157"/>
        <v>894</v>
      </c>
      <c r="AQ102" s="10">
        <f t="shared" si="158"/>
        <v>198</v>
      </c>
      <c r="AR102" s="10">
        <f t="shared" si="159"/>
        <v>609</v>
      </c>
      <c r="AS102" s="10">
        <f t="shared" si="160"/>
        <v>279</v>
      </c>
      <c r="AT102" s="10">
        <f t="shared" si="161"/>
        <v>3</v>
      </c>
      <c r="AU102" s="10">
        <f t="shared" si="162"/>
        <v>462</v>
      </c>
      <c r="AV102" s="10">
        <f t="shared" si="163"/>
        <v>48</v>
      </c>
      <c r="AW102" s="10">
        <f t="shared" si="164"/>
        <v>681</v>
      </c>
      <c r="AX102" s="10">
        <f t="shared" si="165"/>
        <v>69</v>
      </c>
      <c r="AY102" s="10">
        <f t="shared" si="166"/>
        <v>963</v>
      </c>
      <c r="AZ102" s="10">
        <f t="shared" si="167"/>
        <v>585</v>
      </c>
      <c r="BA102" s="3"/>
      <c r="BB102" s="11">
        <f t="shared" si="653"/>
        <v>19.710810810810809</v>
      </c>
      <c r="BC102" s="11">
        <f t="shared" si="654"/>
        <v>32.254054054054052</v>
      </c>
      <c r="BD102" s="11">
        <f t="shared" si="655"/>
        <v>6.2189189189189191</v>
      </c>
      <c r="BE102" s="11">
        <f t="shared" si="656"/>
        <v>22.767567567567564</v>
      </c>
      <c r="BF102" s="11">
        <f t="shared" si="657"/>
        <v>7.9054054054054053</v>
      </c>
      <c r="BG102" s="11">
        <f t="shared" si="658"/>
        <v>0.21081081081081077</v>
      </c>
      <c r="BH102" s="11">
        <f t="shared" si="659"/>
        <v>21.818918918918918</v>
      </c>
      <c r="BI102" s="11">
        <f t="shared" si="660"/>
        <v>2.7405405405405401</v>
      </c>
      <c r="BJ102" s="11">
        <f t="shared" si="661"/>
        <v>32.675675675675677</v>
      </c>
      <c r="BK102" s="11">
        <f t="shared" si="662"/>
        <v>20.659459459459459</v>
      </c>
      <c r="BL102" s="11"/>
      <c r="BM102" s="11">
        <f t="shared" si="663"/>
        <v>21.502702702702702</v>
      </c>
      <c r="BN102" s="11">
        <f t="shared" si="664"/>
        <v>31.410810810810808</v>
      </c>
      <c r="BO102" s="11">
        <f t="shared" si="665"/>
        <v>6.9567567567567563</v>
      </c>
      <c r="BP102" s="11">
        <f t="shared" si="666"/>
        <v>21.397297297297296</v>
      </c>
      <c r="BQ102" s="11">
        <f t="shared" si="667"/>
        <v>9.8027027027027014</v>
      </c>
      <c r="BR102" s="11">
        <f t="shared" si="668"/>
        <v>0.10540540540540538</v>
      </c>
      <c r="BS102" s="11">
        <f t="shared" si="669"/>
        <v>16.232432432432432</v>
      </c>
      <c r="BT102" s="11">
        <f t="shared" si="670"/>
        <v>1.6864864864864861</v>
      </c>
      <c r="BU102" s="11">
        <f t="shared" si="671"/>
        <v>23.927027027027027</v>
      </c>
      <c r="BV102" s="11">
        <f t="shared" si="672"/>
        <v>2.4243243243243242</v>
      </c>
      <c r="BW102" s="11">
        <f t="shared" si="673"/>
        <v>33.835135135135133</v>
      </c>
      <c r="BX102" s="11">
        <f t="shared" si="674"/>
        <v>20.554054054054053</v>
      </c>
      <c r="BY102" s="3"/>
      <c r="BZ102" s="11">
        <f t="shared" si="559"/>
        <v>37.800000869595451</v>
      </c>
      <c r="CA102" s="11">
        <f t="shared" si="560"/>
        <v>23.601633110101556</v>
      </c>
      <c r="CB102" s="11">
        <f t="shared" si="561"/>
        <v>7.9082157166941078</v>
      </c>
      <c r="CC102" s="11">
        <f t="shared" si="562"/>
        <v>21.990356642053445</v>
      </c>
      <c r="CD102" s="11">
        <f t="shared" si="563"/>
        <v>38.658932292796088</v>
      </c>
      <c r="CE102" s="11"/>
      <c r="CF102" s="11">
        <f t="shared" si="564"/>
        <v>38.065801703279114</v>
      </c>
      <c r="CG102" s="11">
        <f t="shared" si="565"/>
        <v>22.499795470217212</v>
      </c>
      <c r="CH102" s="11">
        <f t="shared" si="566"/>
        <v>9.8032693820512513</v>
      </c>
      <c r="CI102" s="11">
        <f t="shared" si="567"/>
        <v>16.319806964011118</v>
      </c>
      <c r="CJ102" s="11">
        <f t="shared" si="568"/>
        <v>24.049531612519864</v>
      </c>
      <c r="CK102" s="11">
        <f t="shared" si="569"/>
        <v>39.588956890398514</v>
      </c>
      <c r="CL102" s="5"/>
      <c r="CM102" s="11">
        <f t="shared" si="570"/>
        <v>16.493167454457886</v>
      </c>
      <c r="CN102" s="11">
        <f t="shared" si="571"/>
        <v>22.619715118732</v>
      </c>
      <c r="CO102" s="11">
        <f t="shared" si="572"/>
        <v>14.141619100944615</v>
      </c>
      <c r="CP102" s="11">
        <f t="shared" si="573"/>
        <v>20.951296439556526</v>
      </c>
      <c r="CQ102" s="11">
        <f t="shared" si="574"/>
        <v>17.393169486244009</v>
      </c>
      <c r="CR102" s="11"/>
      <c r="CS102" s="11">
        <f t="shared" si="575"/>
        <v>17.659416648001116</v>
      </c>
      <c r="CT102" s="11">
        <f t="shared" si="576"/>
        <v>21.481249234233509</v>
      </c>
      <c r="CU102" s="11">
        <f t="shared" si="577"/>
        <v>6.6212719157517528</v>
      </c>
      <c r="CV102" s="11">
        <f t="shared" si="578"/>
        <v>7.729889433239622</v>
      </c>
      <c r="CW102" s="11">
        <f t="shared" si="579"/>
        <v>20.660534996824346</v>
      </c>
      <c r="CX102" s="11">
        <f t="shared" si="580"/>
        <v>16.430400390005556</v>
      </c>
      <c r="CY102" s="11">
        <f t="shared" si="581"/>
        <v>21.784265469827016</v>
      </c>
      <c r="CZ102" s="11">
        <f t="shared" si="582"/>
        <v>25.803880490276349</v>
      </c>
    </row>
    <row r="103" spans="1:104" s="20" customFormat="1" ht="15.75" thickBot="1">
      <c r="A103" s="19" t="s">
        <v>39</v>
      </c>
      <c r="B103" s="20">
        <v>3033</v>
      </c>
      <c r="C103" s="20">
        <v>2232</v>
      </c>
      <c r="D103" s="20">
        <v>3648</v>
      </c>
      <c r="E103" s="20">
        <v>1002</v>
      </c>
      <c r="F103" s="20">
        <v>3246</v>
      </c>
      <c r="G103" s="20">
        <v>1290</v>
      </c>
      <c r="H103" s="20">
        <v>3342</v>
      </c>
      <c r="I103" s="20">
        <v>1950</v>
      </c>
      <c r="J103" s="20">
        <v>3783</v>
      </c>
      <c r="K103" s="20">
        <v>1965</v>
      </c>
      <c r="L103" s="20">
        <v>4026</v>
      </c>
      <c r="M103" s="20">
        <v>1257</v>
      </c>
      <c r="O103" s="20">
        <v>2088</v>
      </c>
      <c r="P103" s="20">
        <v>2226</v>
      </c>
      <c r="Q103" s="20">
        <v>1392</v>
      </c>
      <c r="R103" s="20">
        <v>1053</v>
      </c>
      <c r="S103" s="20">
        <v>1809</v>
      </c>
      <c r="T103" s="20">
        <v>1350</v>
      </c>
      <c r="U103" s="20">
        <v>1758</v>
      </c>
      <c r="V103" s="20">
        <v>1971</v>
      </c>
      <c r="W103" s="20">
        <v>1545</v>
      </c>
      <c r="X103" s="20">
        <v>1950</v>
      </c>
      <c r="Y103" s="20">
        <v>1326</v>
      </c>
      <c r="Z103" s="20">
        <v>2025</v>
      </c>
      <c r="AA103" s="20">
        <v>1059</v>
      </c>
      <c r="AB103" s="20">
        <v>1389</v>
      </c>
      <c r="AC103" s="14"/>
      <c r="AD103" s="20">
        <f t="shared" si="146"/>
        <v>615</v>
      </c>
      <c r="AE103" s="20">
        <f t="shared" si="147"/>
        <v>1230</v>
      </c>
      <c r="AF103" s="20">
        <f t="shared" si="148"/>
        <v>213</v>
      </c>
      <c r="AG103" s="20">
        <f t="shared" si="149"/>
        <v>942</v>
      </c>
      <c r="AH103" s="20">
        <f t="shared" si="150"/>
        <v>309</v>
      </c>
      <c r="AI103" s="20">
        <f t="shared" si="151"/>
        <v>282</v>
      </c>
      <c r="AJ103" s="20">
        <f t="shared" si="152"/>
        <v>750</v>
      </c>
      <c r="AK103" s="20">
        <f t="shared" si="153"/>
        <v>267</v>
      </c>
      <c r="AL103" s="20">
        <f t="shared" si="154"/>
        <v>993</v>
      </c>
      <c r="AM103" s="20">
        <f t="shared" si="155"/>
        <v>975</v>
      </c>
      <c r="AO103" s="20">
        <f t="shared" si="156"/>
        <v>696</v>
      </c>
      <c r="AP103" s="20">
        <f t="shared" si="157"/>
        <v>1173</v>
      </c>
      <c r="AQ103" s="20">
        <f t="shared" si="158"/>
        <v>279</v>
      </c>
      <c r="AR103" s="20">
        <f t="shared" si="159"/>
        <v>876</v>
      </c>
      <c r="AS103" s="20">
        <f t="shared" si="160"/>
        <v>330</v>
      </c>
      <c r="AT103" s="20">
        <f t="shared" si="161"/>
        <v>255</v>
      </c>
      <c r="AU103" s="20">
        <f t="shared" si="162"/>
        <v>543</v>
      </c>
      <c r="AV103" s="20">
        <f t="shared" si="163"/>
        <v>276</v>
      </c>
      <c r="AW103" s="20">
        <f t="shared" si="164"/>
        <v>762</v>
      </c>
      <c r="AX103" s="20">
        <f t="shared" si="165"/>
        <v>201</v>
      </c>
      <c r="AY103" s="20">
        <f t="shared" si="166"/>
        <v>1029</v>
      </c>
      <c r="AZ103" s="20">
        <f t="shared" si="167"/>
        <v>837</v>
      </c>
      <c r="BA103" s="14"/>
      <c r="BB103" s="21">
        <f t="shared" si="653"/>
        <v>21.608108108108109</v>
      </c>
      <c r="BC103" s="21">
        <f t="shared" si="654"/>
        <v>43.216216216216218</v>
      </c>
      <c r="BD103" s="21">
        <f t="shared" si="655"/>
        <v>7.4837837837837835</v>
      </c>
      <c r="BE103" s="21">
        <f t="shared" si="656"/>
        <v>33.097297297297295</v>
      </c>
      <c r="BF103" s="21">
        <f t="shared" si="657"/>
        <v>10.856756756756756</v>
      </c>
      <c r="BG103" s="21">
        <f t="shared" si="658"/>
        <v>9.9081081081081077</v>
      </c>
      <c r="BH103" s="21">
        <f t="shared" si="659"/>
        <v>26.351351351351351</v>
      </c>
      <c r="BI103" s="21">
        <f t="shared" si="660"/>
        <v>9.3810810810810796</v>
      </c>
      <c r="BJ103" s="21">
        <f t="shared" si="661"/>
        <v>34.889189189189182</v>
      </c>
      <c r="BK103" s="21">
        <f t="shared" si="662"/>
        <v>34.256756756756758</v>
      </c>
      <c r="BL103" s="21"/>
      <c r="BM103" s="21">
        <f t="shared" si="663"/>
        <v>24.454054054054055</v>
      </c>
      <c r="BN103" s="21">
        <f t="shared" si="664"/>
        <v>41.213513513513512</v>
      </c>
      <c r="BO103" s="21">
        <f t="shared" si="665"/>
        <v>9.8027027027027014</v>
      </c>
      <c r="BP103" s="21">
        <f t="shared" si="666"/>
        <v>30.778378378378374</v>
      </c>
      <c r="BQ103" s="21">
        <f t="shared" si="667"/>
        <v>11.594594594594593</v>
      </c>
      <c r="BR103" s="21">
        <f t="shared" si="668"/>
        <v>8.9594594594594597</v>
      </c>
      <c r="BS103" s="21">
        <f t="shared" si="669"/>
        <v>19.078378378378378</v>
      </c>
      <c r="BT103" s="21">
        <f t="shared" si="670"/>
        <v>9.6972972972972968</v>
      </c>
      <c r="BU103" s="21">
        <f t="shared" si="671"/>
        <v>26.772972972972973</v>
      </c>
      <c r="BV103" s="21">
        <f t="shared" si="672"/>
        <v>7.0621621621621617</v>
      </c>
      <c r="BW103" s="21">
        <f t="shared" si="673"/>
        <v>36.15405405405405</v>
      </c>
      <c r="BX103" s="21">
        <f t="shared" si="674"/>
        <v>29.408108108108106</v>
      </c>
      <c r="BY103" s="14"/>
      <c r="BZ103" s="21">
        <f t="shared" si="559"/>
        <v>48.317198594894109</v>
      </c>
      <c r="CA103" s="21">
        <f t="shared" si="560"/>
        <v>33.932847038056032</v>
      </c>
      <c r="CB103" s="21">
        <f t="shared" si="561"/>
        <v>14.698291518313994</v>
      </c>
      <c r="CC103" s="21">
        <f t="shared" si="562"/>
        <v>27.971385383855839</v>
      </c>
      <c r="CD103" s="21">
        <f t="shared" si="563"/>
        <v>48.895612336595548</v>
      </c>
      <c r="CE103" s="21"/>
      <c r="CF103" s="21">
        <f t="shared" si="564"/>
        <v>47.922379488159372</v>
      </c>
      <c r="CG103" s="21">
        <f t="shared" si="565"/>
        <v>32.301726825050764</v>
      </c>
      <c r="CH103" s="21">
        <f t="shared" si="566"/>
        <v>14.65286789740151</v>
      </c>
      <c r="CI103" s="21">
        <f t="shared" si="567"/>
        <v>21.401450801773812</v>
      </c>
      <c r="CJ103" s="21">
        <f t="shared" si="568"/>
        <v>27.688738075546457</v>
      </c>
      <c r="CK103" s="21">
        <f t="shared" si="569"/>
        <v>46.604210614939461</v>
      </c>
      <c r="CL103" s="16"/>
      <c r="CM103" s="21">
        <f t="shared" si="570"/>
        <v>17.37495489796607</v>
      </c>
      <c r="CN103" s="21">
        <f t="shared" si="571"/>
        <v>23.433212368952208</v>
      </c>
      <c r="CO103" s="21">
        <f t="shared" si="572"/>
        <v>15.503555048377033</v>
      </c>
      <c r="CP103" s="21">
        <f t="shared" si="573"/>
        <v>26.300074434621248</v>
      </c>
      <c r="CQ103" s="21">
        <f t="shared" si="574"/>
        <v>16.020581402931267</v>
      </c>
      <c r="CR103" s="21"/>
      <c r="CS103" s="21">
        <f t="shared" si="575"/>
        <v>17.987610783794409</v>
      </c>
      <c r="CT103" s="21">
        <f t="shared" si="576"/>
        <v>21.892375370036611</v>
      </c>
      <c r="CU103" s="21">
        <f t="shared" si="577"/>
        <v>7.5200681112188317</v>
      </c>
      <c r="CV103" s="21">
        <f t="shared" si="578"/>
        <v>8.1333094835735853</v>
      </c>
      <c r="CW103" s="21">
        <f t="shared" si="579"/>
        <v>24.235221939750318</v>
      </c>
      <c r="CX103" s="21">
        <f t="shared" si="580"/>
        <v>16.620998669934821</v>
      </c>
      <c r="CY103" s="21">
        <f t="shared" si="581"/>
        <v>23.031503181239298</v>
      </c>
      <c r="CZ103" s="21">
        <f t="shared" si="582"/>
        <v>26.078626547432251</v>
      </c>
    </row>
    <row r="104" spans="1:104" s="10" customFormat="1">
      <c r="A104" s="9" t="s">
        <v>40</v>
      </c>
      <c r="B104" s="10">
        <v>3063</v>
      </c>
      <c r="C104" s="10">
        <v>2115</v>
      </c>
      <c r="D104" s="10">
        <v>3504</v>
      </c>
      <c r="E104" s="10">
        <v>1221</v>
      </c>
      <c r="F104" s="10">
        <v>3240</v>
      </c>
      <c r="G104" s="10">
        <v>1494</v>
      </c>
      <c r="H104" s="10">
        <v>3303</v>
      </c>
      <c r="I104" s="10">
        <v>1857</v>
      </c>
      <c r="J104" s="10">
        <v>3609</v>
      </c>
      <c r="K104" s="10">
        <v>1860</v>
      </c>
      <c r="L104" s="10">
        <v>3810</v>
      </c>
      <c r="M104" s="10">
        <v>1395</v>
      </c>
      <c r="O104" s="10">
        <v>2334</v>
      </c>
      <c r="P104" s="10">
        <v>2136</v>
      </c>
      <c r="Q104" s="10">
        <v>1803</v>
      </c>
      <c r="R104" s="10">
        <v>1260</v>
      </c>
      <c r="S104" s="10">
        <v>2121</v>
      </c>
      <c r="T104" s="10">
        <v>1530</v>
      </c>
      <c r="U104" s="10">
        <v>2055</v>
      </c>
      <c r="V104" s="10">
        <v>1917</v>
      </c>
      <c r="W104" s="10">
        <v>1869</v>
      </c>
      <c r="X104" s="10">
        <v>1911</v>
      </c>
      <c r="Y104" s="10">
        <v>1707</v>
      </c>
      <c r="Z104" s="10">
        <v>1962</v>
      </c>
      <c r="AA104" s="10">
        <v>1497</v>
      </c>
      <c r="AB104" s="10">
        <v>1527</v>
      </c>
      <c r="AC104" s="3"/>
      <c r="AD104" s="10">
        <f t="shared" si="146"/>
        <v>441</v>
      </c>
      <c r="AE104" s="10">
        <f t="shared" si="147"/>
        <v>894</v>
      </c>
      <c r="AF104" s="10">
        <f t="shared" si="148"/>
        <v>177</v>
      </c>
      <c r="AG104" s="10">
        <f t="shared" si="149"/>
        <v>621</v>
      </c>
      <c r="AH104" s="10">
        <f t="shared" si="150"/>
        <v>240</v>
      </c>
      <c r="AI104" s="10">
        <f t="shared" si="151"/>
        <v>258</v>
      </c>
      <c r="AJ104" s="10">
        <f t="shared" si="152"/>
        <v>546</v>
      </c>
      <c r="AK104" s="10">
        <f t="shared" si="153"/>
        <v>255</v>
      </c>
      <c r="AL104" s="10">
        <f t="shared" si="154"/>
        <v>747</v>
      </c>
      <c r="AM104" s="10">
        <f t="shared" si="155"/>
        <v>720</v>
      </c>
      <c r="AO104" s="10">
        <f t="shared" si="156"/>
        <v>531</v>
      </c>
      <c r="AP104" s="10">
        <f t="shared" si="157"/>
        <v>876</v>
      </c>
      <c r="AQ104" s="10">
        <f t="shared" si="158"/>
        <v>213</v>
      </c>
      <c r="AR104" s="10">
        <f t="shared" si="159"/>
        <v>606</v>
      </c>
      <c r="AS104" s="10">
        <f t="shared" si="160"/>
        <v>279</v>
      </c>
      <c r="AT104" s="10">
        <f t="shared" si="161"/>
        <v>219</v>
      </c>
      <c r="AU104" s="10">
        <f t="shared" si="162"/>
        <v>465</v>
      </c>
      <c r="AV104" s="10">
        <f t="shared" si="163"/>
        <v>225</v>
      </c>
      <c r="AW104" s="10">
        <f t="shared" si="164"/>
        <v>627</v>
      </c>
      <c r="AX104" s="10">
        <f t="shared" si="165"/>
        <v>174</v>
      </c>
      <c r="AY104" s="10">
        <f t="shared" si="166"/>
        <v>837</v>
      </c>
      <c r="AZ104" s="10">
        <f t="shared" si="167"/>
        <v>609</v>
      </c>
      <c r="BA104" s="3"/>
      <c r="BB104" s="11">
        <f t="shared" ref="BB104:BK104" si="675">AD104*11.7/272</f>
        <v>18.969485294117646</v>
      </c>
      <c r="BC104" s="11">
        <f t="shared" si="675"/>
        <v>38.455147058823528</v>
      </c>
      <c r="BD104" s="11">
        <f t="shared" si="675"/>
        <v>7.6136029411764712</v>
      </c>
      <c r="BE104" s="11">
        <f t="shared" si="675"/>
        <v>26.712132352941175</v>
      </c>
      <c r="BF104" s="11">
        <f t="shared" si="675"/>
        <v>10.323529411764707</v>
      </c>
      <c r="BG104" s="11">
        <f t="shared" si="675"/>
        <v>11.097794117647059</v>
      </c>
      <c r="BH104" s="11">
        <f t="shared" si="675"/>
        <v>23.486029411764704</v>
      </c>
      <c r="BI104" s="11">
        <f t="shared" si="675"/>
        <v>10.96875</v>
      </c>
      <c r="BJ104" s="11">
        <f t="shared" si="675"/>
        <v>32.131985294117648</v>
      </c>
      <c r="BK104" s="11">
        <f t="shared" si="675"/>
        <v>30.970588235294116</v>
      </c>
      <c r="BL104" s="11"/>
      <c r="BM104" s="11">
        <f t="shared" ref="BM104:BX104" si="676">AO104*11.7/272</f>
        <v>22.840808823529411</v>
      </c>
      <c r="BN104" s="11">
        <f t="shared" si="676"/>
        <v>37.680882352941175</v>
      </c>
      <c r="BO104" s="11">
        <f t="shared" si="676"/>
        <v>9.1621323529411764</v>
      </c>
      <c r="BP104" s="11">
        <f t="shared" si="676"/>
        <v>26.066911764705882</v>
      </c>
      <c r="BQ104" s="11">
        <f t="shared" si="676"/>
        <v>12.00110294117647</v>
      </c>
      <c r="BR104" s="11">
        <f t="shared" si="676"/>
        <v>9.4202205882352938</v>
      </c>
      <c r="BS104" s="11">
        <f t="shared" si="676"/>
        <v>20.001838235294116</v>
      </c>
      <c r="BT104" s="11">
        <f t="shared" si="676"/>
        <v>9.6783088235294112</v>
      </c>
      <c r="BU104" s="11">
        <f t="shared" si="676"/>
        <v>26.970220588235293</v>
      </c>
      <c r="BV104" s="11">
        <f t="shared" si="676"/>
        <v>7.4845588235294116</v>
      </c>
      <c r="BW104" s="11">
        <f t="shared" si="676"/>
        <v>36.003308823529409</v>
      </c>
      <c r="BX104" s="11">
        <f t="shared" si="676"/>
        <v>26.195955882352937</v>
      </c>
      <c r="BY104" s="3"/>
      <c r="BZ104" s="11">
        <f t="shared" si="559"/>
        <v>42.879362257844853</v>
      </c>
      <c r="CA104" s="11">
        <f t="shared" si="560"/>
        <v>27.775978193160682</v>
      </c>
      <c r="CB104" s="11">
        <f t="shared" si="561"/>
        <v>15.157054258438631</v>
      </c>
      <c r="CC104" s="11">
        <f t="shared" si="562"/>
        <v>25.921169998531639</v>
      </c>
      <c r="CD104" s="11">
        <f t="shared" si="563"/>
        <v>44.627814360346292</v>
      </c>
      <c r="CE104" s="11"/>
      <c r="CF104" s="11">
        <f t="shared" si="564"/>
        <v>44.063039416377222</v>
      </c>
      <c r="CG104" s="11">
        <f t="shared" si="565"/>
        <v>27.630210969186848</v>
      </c>
      <c r="CH104" s="11">
        <f t="shared" si="566"/>
        <v>15.256704353684206</v>
      </c>
      <c r="CI104" s="11">
        <f t="shared" si="567"/>
        <v>22.220332906472866</v>
      </c>
      <c r="CJ104" s="11">
        <f t="shared" si="568"/>
        <v>27.989487658064462</v>
      </c>
      <c r="CK104" s="11">
        <f t="shared" si="569"/>
        <v>44.524895854259022</v>
      </c>
      <c r="CL104" s="5"/>
      <c r="CM104" s="11">
        <f t="shared" si="570"/>
        <v>16.335680530556722</v>
      </c>
      <c r="CN104" s="11">
        <f t="shared" si="571"/>
        <v>15.847752522113746</v>
      </c>
      <c r="CO104" s="11">
        <f t="shared" si="572"/>
        <v>13.163132554004736</v>
      </c>
      <c r="CP104" s="11">
        <f t="shared" si="573"/>
        <v>21.790504489581398</v>
      </c>
      <c r="CQ104" s="11">
        <f t="shared" si="574"/>
        <v>15.141665266174391</v>
      </c>
      <c r="CR104" s="11"/>
      <c r="CS104" s="11">
        <f t="shared" si="575"/>
        <v>17.94409381416121</v>
      </c>
      <c r="CT104" s="11">
        <f t="shared" si="576"/>
        <v>16.887038850125524</v>
      </c>
      <c r="CU104" s="11">
        <f t="shared" si="577"/>
        <v>8.0048969252412618</v>
      </c>
      <c r="CV104" s="11">
        <f t="shared" si="578"/>
        <v>7.3055384250089332</v>
      </c>
      <c r="CW104" s="11">
        <f t="shared" si="579"/>
        <v>20.777705911855588</v>
      </c>
      <c r="CX104" s="11">
        <f t="shared" si="580"/>
        <v>17.46868461804776</v>
      </c>
      <c r="CY104" s="11">
        <f t="shared" si="581"/>
        <v>19.649059264490376</v>
      </c>
      <c r="CZ104" s="11">
        <f t="shared" si="582"/>
        <v>22.997385184973108</v>
      </c>
    </row>
    <row r="105" spans="1:104" s="10" customFormat="1">
      <c r="A105" s="9" t="s">
        <v>41</v>
      </c>
      <c r="B105" s="10">
        <v>2643</v>
      </c>
      <c r="C105" s="10">
        <v>1647</v>
      </c>
      <c r="D105" s="10">
        <v>3096</v>
      </c>
      <c r="E105" s="10">
        <v>777</v>
      </c>
      <c r="F105" s="10">
        <v>2817</v>
      </c>
      <c r="G105" s="10">
        <v>1035</v>
      </c>
      <c r="H105" s="10">
        <v>2853</v>
      </c>
      <c r="I105" s="10">
        <v>1641</v>
      </c>
      <c r="J105" s="10">
        <v>3123</v>
      </c>
      <c r="K105" s="10">
        <v>1698</v>
      </c>
      <c r="L105" s="10">
        <v>3375</v>
      </c>
      <c r="M105" s="10">
        <v>972</v>
      </c>
      <c r="O105" s="10">
        <v>1944</v>
      </c>
      <c r="P105" s="10">
        <v>1659</v>
      </c>
      <c r="Q105" s="10">
        <v>1440</v>
      </c>
      <c r="R105" s="10">
        <v>780</v>
      </c>
      <c r="S105" s="10">
        <v>1746</v>
      </c>
      <c r="T105" s="10">
        <v>1047</v>
      </c>
      <c r="U105" s="10">
        <v>1749</v>
      </c>
      <c r="V105" s="10">
        <v>1686</v>
      </c>
      <c r="W105" s="10">
        <v>1590</v>
      </c>
      <c r="X105" s="10">
        <v>1728</v>
      </c>
      <c r="Y105" s="10">
        <v>1416</v>
      </c>
      <c r="Z105" s="10">
        <v>1728</v>
      </c>
      <c r="AA105" s="10">
        <v>1137</v>
      </c>
      <c r="AB105" s="10">
        <v>1041</v>
      </c>
      <c r="AC105" s="3"/>
      <c r="AD105" s="10">
        <f t="shared" si="146"/>
        <v>453</v>
      </c>
      <c r="AE105" s="10">
        <f t="shared" si="147"/>
        <v>870</v>
      </c>
      <c r="AF105" s="10">
        <f t="shared" si="148"/>
        <v>174</v>
      </c>
      <c r="AG105" s="10">
        <f t="shared" si="149"/>
        <v>612</v>
      </c>
      <c r="AH105" s="10">
        <f t="shared" si="150"/>
        <v>210</v>
      </c>
      <c r="AI105" s="10">
        <f t="shared" si="151"/>
        <v>6</v>
      </c>
      <c r="AJ105" s="10">
        <f t="shared" si="152"/>
        <v>480</v>
      </c>
      <c r="AK105" s="10">
        <f t="shared" si="153"/>
        <v>51</v>
      </c>
      <c r="AL105" s="10">
        <f t="shared" si="154"/>
        <v>732</v>
      </c>
      <c r="AM105" s="10">
        <f t="shared" si="155"/>
        <v>675</v>
      </c>
      <c r="AO105" s="10">
        <f t="shared" si="156"/>
        <v>504</v>
      </c>
      <c r="AP105" s="10">
        <f t="shared" si="157"/>
        <v>879</v>
      </c>
      <c r="AQ105" s="10">
        <f t="shared" si="158"/>
        <v>198</v>
      </c>
      <c r="AR105" s="10">
        <f t="shared" si="159"/>
        <v>612</v>
      </c>
      <c r="AS105" s="10">
        <f t="shared" si="160"/>
        <v>195</v>
      </c>
      <c r="AT105" s="10">
        <f t="shared" si="161"/>
        <v>27</v>
      </c>
      <c r="AU105" s="10">
        <f t="shared" si="162"/>
        <v>354</v>
      </c>
      <c r="AV105" s="10">
        <f t="shared" si="163"/>
        <v>69</v>
      </c>
      <c r="AW105" s="10">
        <f t="shared" si="164"/>
        <v>528</v>
      </c>
      <c r="AX105" s="10">
        <f t="shared" si="165"/>
        <v>69</v>
      </c>
      <c r="AY105" s="10">
        <f t="shared" si="166"/>
        <v>807</v>
      </c>
      <c r="AZ105" s="10">
        <f t="shared" si="167"/>
        <v>618</v>
      </c>
      <c r="BA105" s="3"/>
      <c r="BB105" s="11">
        <f t="shared" ref="BB105:BB106" si="677">AD105*11.7/272</f>
        <v>19.485661764705881</v>
      </c>
      <c r="BC105" s="11">
        <f t="shared" ref="BC105:BC106" si="678">AE105*11.7/272</f>
        <v>37.422794117647058</v>
      </c>
      <c r="BD105" s="11">
        <f t="shared" ref="BD105:BD106" si="679">AF105*11.7/272</f>
        <v>7.4845588235294116</v>
      </c>
      <c r="BE105" s="11">
        <f t="shared" ref="BE105:BE106" si="680">AG105*11.7/272</f>
        <v>26.324999999999999</v>
      </c>
      <c r="BF105" s="11">
        <f t="shared" ref="BF105:BF106" si="681">AH105*11.7/272</f>
        <v>9.0330882352941178</v>
      </c>
      <c r="BG105" s="11">
        <f t="shared" ref="BG105:BG106" si="682">AI105*11.7/272</f>
        <v>0.25808823529411762</v>
      </c>
      <c r="BH105" s="11">
        <f t="shared" ref="BH105:BH106" si="683">AJ105*11.7/272</f>
        <v>20.647058823529413</v>
      </c>
      <c r="BI105" s="11">
        <f t="shared" ref="BI105:BI106" si="684">AK105*11.7/272</f>
        <v>2.1937499999999996</v>
      </c>
      <c r="BJ105" s="11">
        <f t="shared" ref="BJ105:BJ106" si="685">AL105*11.7/272</f>
        <v>31.486764705882351</v>
      </c>
      <c r="BK105" s="11">
        <f t="shared" ref="BK105:BK106" si="686">AM105*11.7/272</f>
        <v>29.034926470588232</v>
      </c>
      <c r="BL105" s="11"/>
      <c r="BM105" s="11">
        <f t="shared" ref="BM105:BM106" si="687">AO105*11.7/272</f>
        <v>21.679411764705879</v>
      </c>
      <c r="BN105" s="11">
        <f t="shared" ref="BN105:BN106" si="688">AP105*11.7/272</f>
        <v>37.809926470588231</v>
      </c>
      <c r="BO105" s="11">
        <f t="shared" ref="BO105:BO106" si="689">AQ105*11.7/272</f>
        <v>8.5169117647058812</v>
      </c>
      <c r="BP105" s="11">
        <f t="shared" ref="BP105:BP106" si="690">AR105*11.7/272</f>
        <v>26.324999999999999</v>
      </c>
      <c r="BQ105" s="11">
        <f t="shared" ref="BQ105:BQ106" si="691">AS105*11.7/272</f>
        <v>8.3878676470588243</v>
      </c>
      <c r="BR105" s="11">
        <f t="shared" ref="BR105:BR106" si="692">AT105*11.7/272</f>
        <v>1.1613970588235294</v>
      </c>
      <c r="BS105" s="11">
        <f t="shared" ref="BS105:BS106" si="693">AU105*11.7/272</f>
        <v>15.227205882352942</v>
      </c>
      <c r="BT105" s="11">
        <f t="shared" ref="BT105:BT106" si="694">AV105*11.7/272</f>
        <v>2.9680147058823527</v>
      </c>
      <c r="BU105" s="11">
        <f t="shared" ref="BU105:BU106" si="695">AW105*11.7/272</f>
        <v>22.711764705882352</v>
      </c>
      <c r="BV105" s="11">
        <f t="shared" ref="BV105:BV106" si="696">AX105*11.7/272</f>
        <v>2.9680147058823527</v>
      </c>
      <c r="BW105" s="11">
        <f t="shared" ref="BW105:BW106" si="697">AY105*11.7/272</f>
        <v>34.712867647058822</v>
      </c>
      <c r="BX105" s="11">
        <f t="shared" ref="BX105:BX106" si="698">AZ105*11.7/272</f>
        <v>26.583088235294117</v>
      </c>
      <c r="BY105" s="3"/>
      <c r="BZ105" s="11">
        <f t="shared" si="559"/>
        <v>42.19190128425501</v>
      </c>
      <c r="CA105" s="11">
        <f t="shared" si="560"/>
        <v>27.368307324035808</v>
      </c>
      <c r="CB105" s="11">
        <f t="shared" si="561"/>
        <v>9.0367744579471623</v>
      </c>
      <c r="CC105" s="11">
        <f t="shared" si="562"/>
        <v>20.763274720640378</v>
      </c>
      <c r="CD105" s="11">
        <f t="shared" si="563"/>
        <v>42.830401665126416</v>
      </c>
      <c r="CE105" s="11"/>
      <c r="CF105" s="11">
        <f t="shared" si="564"/>
        <v>43.584256723901539</v>
      </c>
      <c r="CG105" s="11">
        <f t="shared" si="565"/>
        <v>27.668455161208144</v>
      </c>
      <c r="CH105" s="11">
        <f t="shared" si="566"/>
        <v>8.4678903389699176</v>
      </c>
      <c r="CI105" s="11">
        <f t="shared" si="567"/>
        <v>15.513765187016915</v>
      </c>
      <c r="CJ105" s="11">
        <f t="shared" si="568"/>
        <v>22.90487649715006</v>
      </c>
      <c r="CK105" s="11">
        <f t="shared" si="569"/>
        <v>43.722348523468582</v>
      </c>
      <c r="CL105" s="5"/>
      <c r="CM105" s="11">
        <f t="shared" si="570"/>
        <v>16.345871224330509</v>
      </c>
      <c r="CN105" s="11">
        <f t="shared" si="571"/>
        <v>26.112867178616412</v>
      </c>
      <c r="CO105" s="11">
        <f t="shared" si="572"/>
        <v>11.774170853683872</v>
      </c>
      <c r="CP105" s="11">
        <f t="shared" si="573"/>
        <v>28.947331102213486</v>
      </c>
      <c r="CQ105" s="11">
        <f t="shared" si="574"/>
        <v>14.641816672438249</v>
      </c>
      <c r="CR105" s="11"/>
      <c r="CS105" s="11">
        <f t="shared" si="575"/>
        <v>17.468684618047753</v>
      </c>
      <c r="CT105" s="11">
        <f t="shared" si="576"/>
        <v>25.163933821354014</v>
      </c>
      <c r="CU105" s="11">
        <f t="shared" si="577"/>
        <v>7.0739249939068776</v>
      </c>
      <c r="CV105" s="11">
        <f t="shared" si="578"/>
        <v>7.4845588235294098</v>
      </c>
      <c r="CW105" s="11">
        <f t="shared" si="579"/>
        <v>26.489586059510984</v>
      </c>
      <c r="CX105" s="11">
        <f t="shared" si="580"/>
        <v>17.202118154422216</v>
      </c>
      <c r="CY105" s="11">
        <f t="shared" si="581"/>
        <v>24.30178613137225</v>
      </c>
      <c r="CZ105" s="11">
        <f t="shared" si="582"/>
        <v>30.616379802452887</v>
      </c>
    </row>
    <row r="106" spans="1:104" s="20" customFormat="1" ht="15.75" thickBot="1">
      <c r="A106" s="19" t="s">
        <v>42</v>
      </c>
      <c r="B106" s="20">
        <v>2964</v>
      </c>
      <c r="C106" s="20">
        <v>1956</v>
      </c>
      <c r="D106" s="20">
        <v>3429</v>
      </c>
      <c r="E106" s="20">
        <v>831</v>
      </c>
      <c r="F106" s="20">
        <v>3138</v>
      </c>
      <c r="G106" s="20">
        <v>1053</v>
      </c>
      <c r="H106" s="20">
        <v>3213</v>
      </c>
      <c r="I106" s="20">
        <v>1674</v>
      </c>
      <c r="J106" s="20">
        <v>3519</v>
      </c>
      <c r="K106" s="20">
        <v>1674</v>
      </c>
      <c r="L106" s="20">
        <v>3762</v>
      </c>
      <c r="M106" s="20">
        <v>999</v>
      </c>
      <c r="O106" s="20">
        <v>2232</v>
      </c>
      <c r="P106" s="20">
        <v>1977</v>
      </c>
      <c r="Q106" s="20">
        <v>1632</v>
      </c>
      <c r="R106" s="20">
        <v>894</v>
      </c>
      <c r="S106" s="20">
        <v>1950</v>
      </c>
      <c r="T106" s="20">
        <v>1137</v>
      </c>
      <c r="U106" s="20">
        <v>1950</v>
      </c>
      <c r="V106" s="20">
        <v>1725</v>
      </c>
      <c r="W106" s="20">
        <v>1764</v>
      </c>
      <c r="X106" s="20">
        <v>1710</v>
      </c>
      <c r="Y106" s="20">
        <v>1593</v>
      </c>
      <c r="Z106" s="20">
        <v>1770</v>
      </c>
      <c r="AA106" s="20">
        <v>1308</v>
      </c>
      <c r="AB106" s="20">
        <v>1161</v>
      </c>
      <c r="AC106" s="14"/>
      <c r="AD106" s="20">
        <f t="shared" si="146"/>
        <v>465</v>
      </c>
      <c r="AE106" s="20">
        <f t="shared" si="147"/>
        <v>1125</v>
      </c>
      <c r="AF106" s="20">
        <f t="shared" si="148"/>
        <v>174</v>
      </c>
      <c r="AG106" s="20">
        <f t="shared" si="149"/>
        <v>903</v>
      </c>
      <c r="AH106" s="20">
        <f t="shared" si="150"/>
        <v>249</v>
      </c>
      <c r="AI106" s="20">
        <f t="shared" si="151"/>
        <v>282</v>
      </c>
      <c r="AJ106" s="20">
        <f t="shared" si="152"/>
        <v>555</v>
      </c>
      <c r="AK106" s="20">
        <f t="shared" si="153"/>
        <v>282</v>
      </c>
      <c r="AL106" s="20">
        <f t="shared" si="154"/>
        <v>798</v>
      </c>
      <c r="AM106" s="20">
        <f t="shared" si="155"/>
        <v>957</v>
      </c>
      <c r="AO106" s="20">
        <f t="shared" si="156"/>
        <v>600</v>
      </c>
      <c r="AP106" s="20">
        <f t="shared" si="157"/>
        <v>1083</v>
      </c>
      <c r="AQ106" s="20">
        <f t="shared" si="158"/>
        <v>282</v>
      </c>
      <c r="AR106" s="20">
        <f t="shared" si="159"/>
        <v>840</v>
      </c>
      <c r="AS106" s="20">
        <f t="shared" si="160"/>
        <v>282</v>
      </c>
      <c r="AT106" s="20">
        <f t="shared" si="161"/>
        <v>252</v>
      </c>
      <c r="AU106" s="20">
        <f t="shared" si="162"/>
        <v>468</v>
      </c>
      <c r="AV106" s="20">
        <f t="shared" si="163"/>
        <v>267</v>
      </c>
      <c r="AW106" s="20">
        <f t="shared" si="164"/>
        <v>639</v>
      </c>
      <c r="AX106" s="20">
        <f t="shared" si="165"/>
        <v>207</v>
      </c>
      <c r="AY106" s="20">
        <f t="shared" si="166"/>
        <v>924</v>
      </c>
      <c r="AZ106" s="20">
        <f t="shared" si="167"/>
        <v>816</v>
      </c>
      <c r="BA106" s="14"/>
      <c r="BB106" s="21">
        <f t="shared" si="677"/>
        <v>20.001838235294116</v>
      </c>
      <c r="BC106" s="21">
        <f t="shared" si="678"/>
        <v>48.391544117647058</v>
      </c>
      <c r="BD106" s="21">
        <f t="shared" si="679"/>
        <v>7.4845588235294116</v>
      </c>
      <c r="BE106" s="21">
        <f t="shared" si="680"/>
        <v>38.8422794117647</v>
      </c>
      <c r="BF106" s="21">
        <f t="shared" si="681"/>
        <v>10.710661764705881</v>
      </c>
      <c r="BG106" s="21">
        <f t="shared" si="682"/>
        <v>12.130147058823528</v>
      </c>
      <c r="BH106" s="21">
        <f t="shared" si="683"/>
        <v>23.873161764705884</v>
      </c>
      <c r="BI106" s="21">
        <f t="shared" si="684"/>
        <v>12.130147058823528</v>
      </c>
      <c r="BJ106" s="21">
        <f t="shared" si="685"/>
        <v>34.325735294117642</v>
      </c>
      <c r="BK106" s="21">
        <f t="shared" si="686"/>
        <v>41.165073529411764</v>
      </c>
      <c r="BL106" s="21"/>
      <c r="BM106" s="21">
        <f t="shared" si="687"/>
        <v>25.808823529411764</v>
      </c>
      <c r="BN106" s="21">
        <f t="shared" si="688"/>
        <v>46.584926470588229</v>
      </c>
      <c r="BO106" s="21">
        <f t="shared" si="689"/>
        <v>12.130147058823528</v>
      </c>
      <c r="BP106" s="21">
        <f t="shared" si="690"/>
        <v>36.132352941176471</v>
      </c>
      <c r="BQ106" s="21">
        <f t="shared" si="691"/>
        <v>12.130147058823528</v>
      </c>
      <c r="BR106" s="21">
        <f t="shared" si="692"/>
        <v>10.83970588235294</v>
      </c>
      <c r="BS106" s="21">
        <f t="shared" si="693"/>
        <v>20.130882352941175</v>
      </c>
      <c r="BT106" s="21">
        <f t="shared" si="694"/>
        <v>11.484926470588235</v>
      </c>
      <c r="BU106" s="21">
        <f t="shared" si="695"/>
        <v>27.486397058823528</v>
      </c>
      <c r="BV106" s="21">
        <f t="shared" si="696"/>
        <v>8.9040441176470573</v>
      </c>
      <c r="BW106" s="21">
        <f t="shared" si="697"/>
        <v>39.745588235294115</v>
      </c>
      <c r="BX106" s="21">
        <f t="shared" si="698"/>
        <v>35.099999999999994</v>
      </c>
      <c r="BY106" s="14"/>
      <c r="BZ106" s="21">
        <f t="shared" si="559"/>
        <v>52.362344054492588</v>
      </c>
      <c r="CA106" s="21">
        <f t="shared" si="560"/>
        <v>39.556810926621367</v>
      </c>
      <c r="CB106" s="21">
        <f t="shared" si="561"/>
        <v>16.182050027935816</v>
      </c>
      <c r="CC106" s="21">
        <f t="shared" si="562"/>
        <v>26.778131382015811</v>
      </c>
      <c r="CD106" s="21">
        <f t="shared" si="563"/>
        <v>53.598688250401338</v>
      </c>
      <c r="CE106" s="21"/>
      <c r="CF106" s="21">
        <f t="shared" si="564"/>
        <v>53.256462013941842</v>
      </c>
      <c r="CG106" s="21">
        <f t="shared" si="565"/>
        <v>38.114136442197257</v>
      </c>
      <c r="CH106" s="21">
        <f t="shared" si="566"/>
        <v>16.267750037562109</v>
      </c>
      <c r="CI106" s="21">
        <f t="shared" si="567"/>
        <v>23.176625300996189</v>
      </c>
      <c r="CJ106" s="21">
        <f t="shared" si="568"/>
        <v>28.892629249071604</v>
      </c>
      <c r="CK106" s="21">
        <f t="shared" si="569"/>
        <v>53.025670992167079</v>
      </c>
      <c r="CL106" s="16"/>
      <c r="CM106" s="21">
        <f t="shared" si="570"/>
        <v>15.743911213392911</v>
      </c>
      <c r="CN106" s="21">
        <f t="shared" si="571"/>
        <v>26.906240076014225</v>
      </c>
      <c r="CO106" s="21">
        <f t="shared" si="572"/>
        <v>13.162500000000003</v>
      </c>
      <c r="CP106" s="21">
        <f t="shared" si="573"/>
        <v>30.859086968674639</v>
      </c>
      <c r="CQ106" s="21">
        <f t="shared" si="574"/>
        <v>16.043562700173645</v>
      </c>
      <c r="CR106" s="21"/>
      <c r="CS106" s="21">
        <f t="shared" si="575"/>
        <v>17.215181770018685</v>
      </c>
      <c r="CT106" s="21">
        <f t="shared" si="576"/>
        <v>25.292647058823533</v>
      </c>
      <c r="CU106" s="21">
        <f t="shared" si="577"/>
        <v>8.026710089072763</v>
      </c>
      <c r="CV106" s="21">
        <f t="shared" si="578"/>
        <v>7.7951619808811383</v>
      </c>
      <c r="CW106" s="21">
        <f t="shared" si="579"/>
        <v>28.922584132325309</v>
      </c>
      <c r="CX106" s="21">
        <f t="shared" si="580"/>
        <v>18.059262069695603</v>
      </c>
      <c r="CY106" s="21">
        <f t="shared" si="581"/>
        <v>25.913459762632883</v>
      </c>
      <c r="CZ106" s="21">
        <f t="shared" si="582"/>
        <v>30.698670731006171</v>
      </c>
    </row>
    <row r="107" spans="1:104" s="10" customFormat="1">
      <c r="A107" s="9" t="s">
        <v>43</v>
      </c>
      <c r="B107" s="10">
        <v>407</v>
      </c>
      <c r="C107" s="10">
        <v>234</v>
      </c>
      <c r="D107" s="10">
        <v>480</v>
      </c>
      <c r="E107" s="10">
        <v>121</v>
      </c>
      <c r="F107" s="10">
        <v>446</v>
      </c>
      <c r="G107" s="10">
        <v>168</v>
      </c>
      <c r="H107" s="10">
        <v>443</v>
      </c>
      <c r="I107" s="10">
        <v>217</v>
      </c>
      <c r="J107" s="10">
        <v>477</v>
      </c>
      <c r="K107" s="10">
        <v>224</v>
      </c>
      <c r="L107" s="10">
        <v>501</v>
      </c>
      <c r="M107" s="10">
        <v>181</v>
      </c>
      <c r="O107" s="10">
        <v>325</v>
      </c>
      <c r="P107" s="10">
        <v>226</v>
      </c>
      <c r="Q107" s="10">
        <v>277</v>
      </c>
      <c r="R107" s="10">
        <v>97</v>
      </c>
      <c r="S107" s="10">
        <v>310</v>
      </c>
      <c r="T107" s="10">
        <v>150</v>
      </c>
      <c r="U107" s="10">
        <v>310</v>
      </c>
      <c r="V107" s="10">
        <v>202</v>
      </c>
      <c r="W107" s="10">
        <v>283</v>
      </c>
      <c r="X107" s="10">
        <v>193</v>
      </c>
      <c r="Y107" s="10">
        <v>257</v>
      </c>
      <c r="Z107" s="10">
        <v>197</v>
      </c>
      <c r="AA107" s="10">
        <v>238</v>
      </c>
      <c r="AB107" s="10">
        <v>159</v>
      </c>
      <c r="AC107" s="3"/>
      <c r="AD107" s="10">
        <f t="shared" si="146"/>
        <v>73</v>
      </c>
      <c r="AE107" s="10">
        <f t="shared" si="147"/>
        <v>113</v>
      </c>
      <c r="AF107" s="10">
        <f t="shared" si="148"/>
        <v>39</v>
      </c>
      <c r="AG107" s="10">
        <f t="shared" si="149"/>
        <v>66</v>
      </c>
      <c r="AH107" s="10">
        <f t="shared" si="150"/>
        <v>36</v>
      </c>
      <c r="AI107" s="10">
        <f t="shared" si="151"/>
        <v>17</v>
      </c>
      <c r="AJ107" s="10">
        <f t="shared" si="152"/>
        <v>70</v>
      </c>
      <c r="AK107" s="10">
        <f t="shared" si="153"/>
        <v>10</v>
      </c>
      <c r="AL107" s="10">
        <f t="shared" si="154"/>
        <v>94</v>
      </c>
      <c r="AM107" s="10">
        <f t="shared" si="155"/>
        <v>53</v>
      </c>
      <c r="AO107" s="10">
        <f t="shared" si="156"/>
        <v>48</v>
      </c>
      <c r="AP107" s="10">
        <f t="shared" si="157"/>
        <v>129</v>
      </c>
      <c r="AQ107" s="10">
        <f t="shared" si="158"/>
        <v>15</v>
      </c>
      <c r="AR107" s="10">
        <f t="shared" si="159"/>
        <v>76</v>
      </c>
      <c r="AS107" s="10">
        <f t="shared" si="160"/>
        <v>15</v>
      </c>
      <c r="AT107" s="10">
        <f t="shared" si="161"/>
        <v>24</v>
      </c>
      <c r="AU107" s="10">
        <f t="shared" si="162"/>
        <v>42</v>
      </c>
      <c r="AV107" s="10">
        <f t="shared" si="163"/>
        <v>33</v>
      </c>
      <c r="AW107" s="10">
        <f t="shared" si="164"/>
        <v>68</v>
      </c>
      <c r="AX107" s="10">
        <f t="shared" si="165"/>
        <v>29</v>
      </c>
      <c r="AY107" s="10">
        <f t="shared" si="166"/>
        <v>87</v>
      </c>
      <c r="AZ107" s="10">
        <f t="shared" si="167"/>
        <v>67</v>
      </c>
      <c r="BA107" s="3"/>
      <c r="BB107" s="11">
        <f t="shared" ref="BB107:BK107" si="699">AD107*11.7/32</f>
        <v>26.690624999999997</v>
      </c>
      <c r="BC107" s="11">
        <f t="shared" si="699"/>
        <v>41.315624999999997</v>
      </c>
      <c r="BD107" s="11">
        <f t="shared" si="699"/>
        <v>14.259374999999999</v>
      </c>
      <c r="BE107" s="11">
        <f t="shared" si="699"/>
        <v>24.131249999999998</v>
      </c>
      <c r="BF107" s="11">
        <f t="shared" si="699"/>
        <v>13.1625</v>
      </c>
      <c r="BG107" s="11">
        <f t="shared" si="699"/>
        <v>6.2156249999999993</v>
      </c>
      <c r="BH107" s="11">
        <f t="shared" si="699"/>
        <v>25.59375</v>
      </c>
      <c r="BI107" s="11">
        <f t="shared" si="699"/>
        <v>3.65625</v>
      </c>
      <c r="BJ107" s="11">
        <f t="shared" si="699"/>
        <v>34.368749999999999</v>
      </c>
      <c r="BK107" s="11">
        <f t="shared" si="699"/>
        <v>19.378124999999997</v>
      </c>
      <c r="BL107" s="11"/>
      <c r="BM107" s="11">
        <f t="shared" ref="BM107:BX107" si="700">AO107*11.7/32</f>
        <v>17.549999999999997</v>
      </c>
      <c r="BN107" s="11">
        <f t="shared" si="700"/>
        <v>47.165624999999999</v>
      </c>
      <c r="BO107" s="11">
        <f t="shared" si="700"/>
        <v>5.484375</v>
      </c>
      <c r="BP107" s="11">
        <f t="shared" si="700"/>
        <v>27.787499999999998</v>
      </c>
      <c r="BQ107" s="11">
        <f t="shared" si="700"/>
        <v>5.484375</v>
      </c>
      <c r="BR107" s="11">
        <f t="shared" si="700"/>
        <v>8.7749999999999986</v>
      </c>
      <c r="BS107" s="11">
        <f t="shared" si="700"/>
        <v>15.356249999999999</v>
      </c>
      <c r="BT107" s="11">
        <f t="shared" si="700"/>
        <v>12.065624999999999</v>
      </c>
      <c r="BU107" s="11">
        <f t="shared" si="700"/>
        <v>24.862499999999997</v>
      </c>
      <c r="BV107" s="11">
        <f t="shared" si="700"/>
        <v>10.603124999999999</v>
      </c>
      <c r="BW107" s="11">
        <f t="shared" si="700"/>
        <v>31.809374999999999</v>
      </c>
      <c r="BX107" s="11">
        <f t="shared" si="700"/>
        <v>24.496874999999999</v>
      </c>
      <c r="BY107" s="3"/>
      <c r="BZ107" s="11">
        <f t="shared" si="559"/>
        <v>49.187095177813148</v>
      </c>
      <c r="CA107" s="11">
        <f t="shared" si="560"/>
        <v>28.029395319077519</v>
      </c>
      <c r="CB107" s="11">
        <f t="shared" si="561"/>
        <v>14.556283879844642</v>
      </c>
      <c r="CC107" s="11">
        <f t="shared" si="562"/>
        <v>25.853591687133143</v>
      </c>
      <c r="CD107" s="11">
        <f t="shared" si="563"/>
        <v>39.455325433686703</v>
      </c>
      <c r="CE107" s="11"/>
      <c r="CF107" s="11">
        <f t="shared" si="564"/>
        <v>50.324931014762704</v>
      </c>
      <c r="CG107" s="11">
        <f t="shared" si="565"/>
        <v>28.323550720039055</v>
      </c>
      <c r="CH107" s="11">
        <f t="shared" si="566"/>
        <v>10.347898054224586</v>
      </c>
      <c r="CI107" s="11">
        <f t="shared" si="567"/>
        <v>19.5293041530702</v>
      </c>
      <c r="CJ107" s="11">
        <f t="shared" si="568"/>
        <v>27.02906150822897</v>
      </c>
      <c r="CK107" s="11">
        <f t="shared" si="569"/>
        <v>40.148888187050083</v>
      </c>
      <c r="CL107" s="5"/>
      <c r="CM107" s="11">
        <f t="shared" si="570"/>
        <v>21.209401705449519</v>
      </c>
      <c r="CN107" s="11">
        <f t="shared" si="571"/>
        <v>17.949171398876604</v>
      </c>
      <c r="CO107" s="11">
        <f t="shared" si="572"/>
        <v>12.691980812825276</v>
      </c>
      <c r="CP107" s="11">
        <f t="shared" si="573"/>
        <v>18.0049431689085</v>
      </c>
      <c r="CQ107" s="11">
        <f t="shared" si="574"/>
        <v>23.242364547644996</v>
      </c>
      <c r="CR107" s="11"/>
      <c r="CS107" s="11">
        <f t="shared" si="575"/>
        <v>22.827418495227398</v>
      </c>
      <c r="CT107" s="11">
        <f t="shared" si="576"/>
        <v>19.012499999999999</v>
      </c>
      <c r="CU107" s="11">
        <f t="shared" si="577"/>
        <v>10.405869925491572</v>
      </c>
      <c r="CV107" s="11">
        <f t="shared" si="578"/>
        <v>9.6180920827625656</v>
      </c>
      <c r="CW107" s="11">
        <f t="shared" si="579"/>
        <v>15.533684731193853</v>
      </c>
      <c r="CX107" s="11">
        <f t="shared" si="580"/>
        <v>26.780627362948856</v>
      </c>
      <c r="CY107" s="11">
        <f t="shared" si="581"/>
        <v>18.564247076874675</v>
      </c>
      <c r="CZ107" s="11">
        <f t="shared" si="582"/>
        <v>20.621379653847725</v>
      </c>
    </row>
    <row r="108" spans="1:104" s="10" customFormat="1">
      <c r="A108" s="9" t="s">
        <v>44</v>
      </c>
      <c r="B108" s="10">
        <v>375</v>
      </c>
      <c r="C108" s="10">
        <v>195</v>
      </c>
      <c r="D108" s="10">
        <v>449</v>
      </c>
      <c r="E108" s="10">
        <v>67</v>
      </c>
      <c r="F108" s="10">
        <v>407</v>
      </c>
      <c r="G108" s="10">
        <v>126</v>
      </c>
      <c r="H108" s="10">
        <v>412</v>
      </c>
      <c r="I108" s="10">
        <v>196</v>
      </c>
      <c r="J108" s="10">
        <v>451</v>
      </c>
      <c r="K108" s="10">
        <v>206</v>
      </c>
      <c r="L108" s="10">
        <v>477</v>
      </c>
      <c r="M108" s="10">
        <v>134</v>
      </c>
      <c r="O108" s="10">
        <v>285</v>
      </c>
      <c r="P108" s="10">
        <v>192</v>
      </c>
      <c r="Q108" s="10">
        <v>227</v>
      </c>
      <c r="R108" s="10">
        <v>54</v>
      </c>
      <c r="S108" s="10">
        <v>257</v>
      </c>
      <c r="T108" s="10">
        <v>115</v>
      </c>
      <c r="U108" s="10">
        <v>265</v>
      </c>
      <c r="V108" s="10">
        <v>186</v>
      </c>
      <c r="W108" s="10">
        <v>236</v>
      </c>
      <c r="X108" s="10">
        <v>188</v>
      </c>
      <c r="Y108" s="10">
        <v>213</v>
      </c>
      <c r="Z108" s="10">
        <v>187</v>
      </c>
      <c r="AA108" s="10">
        <v>191</v>
      </c>
      <c r="AB108" s="10">
        <v>124</v>
      </c>
      <c r="AC108" s="3"/>
      <c r="AD108" s="10">
        <f t="shared" si="146"/>
        <v>74</v>
      </c>
      <c r="AE108" s="10">
        <f t="shared" si="147"/>
        <v>128</v>
      </c>
      <c r="AF108" s="10">
        <f t="shared" si="148"/>
        <v>32</v>
      </c>
      <c r="AG108" s="10">
        <f t="shared" si="149"/>
        <v>69</v>
      </c>
      <c r="AH108" s="10">
        <f t="shared" si="150"/>
        <v>37</v>
      </c>
      <c r="AI108" s="10">
        <f t="shared" si="151"/>
        <v>1</v>
      </c>
      <c r="AJ108" s="10">
        <f t="shared" si="152"/>
        <v>76</v>
      </c>
      <c r="AK108" s="10">
        <f t="shared" si="153"/>
        <v>11</v>
      </c>
      <c r="AL108" s="10">
        <f t="shared" si="154"/>
        <v>102</v>
      </c>
      <c r="AM108" s="10">
        <f t="shared" si="155"/>
        <v>61</v>
      </c>
      <c r="AO108" s="10">
        <f t="shared" si="156"/>
        <v>58</v>
      </c>
      <c r="AP108" s="10">
        <f t="shared" si="157"/>
        <v>138</v>
      </c>
      <c r="AQ108" s="10">
        <f t="shared" si="158"/>
        <v>28</v>
      </c>
      <c r="AR108" s="10">
        <f t="shared" si="159"/>
        <v>77</v>
      </c>
      <c r="AS108" s="10">
        <f t="shared" si="160"/>
        <v>20</v>
      </c>
      <c r="AT108" s="10">
        <f t="shared" si="161"/>
        <v>6</v>
      </c>
      <c r="AU108" s="10">
        <f t="shared" si="162"/>
        <v>49</v>
      </c>
      <c r="AV108" s="10">
        <f t="shared" si="163"/>
        <v>4</v>
      </c>
      <c r="AW108" s="10">
        <f t="shared" si="164"/>
        <v>72</v>
      </c>
      <c r="AX108" s="10">
        <f t="shared" si="165"/>
        <v>5</v>
      </c>
      <c r="AY108" s="10">
        <f t="shared" si="166"/>
        <v>94</v>
      </c>
      <c r="AZ108" s="10">
        <f t="shared" si="167"/>
        <v>68</v>
      </c>
      <c r="BA108" s="3"/>
      <c r="BB108" s="11">
        <f t="shared" ref="BB108:BB109" si="701">AD108*11.7/32</f>
        <v>27.056249999999999</v>
      </c>
      <c r="BC108" s="11">
        <f t="shared" ref="BC108:BC109" si="702">AE108*11.7/32</f>
        <v>46.8</v>
      </c>
      <c r="BD108" s="11">
        <f t="shared" ref="BD108:BD109" si="703">AF108*11.7/32</f>
        <v>11.7</v>
      </c>
      <c r="BE108" s="11">
        <f t="shared" ref="BE108:BE109" si="704">AG108*11.7/32</f>
        <v>25.228124999999999</v>
      </c>
      <c r="BF108" s="11">
        <f t="shared" ref="BF108:BF109" si="705">AH108*11.7/32</f>
        <v>13.528124999999999</v>
      </c>
      <c r="BG108" s="11">
        <f t="shared" ref="BG108:BG109" si="706">AI108*11.7/32</f>
        <v>0.36562499999999998</v>
      </c>
      <c r="BH108" s="11">
        <f t="shared" ref="BH108:BH109" si="707">AJ108*11.7/32</f>
        <v>27.787499999999998</v>
      </c>
      <c r="BI108" s="11">
        <f t="shared" ref="BI108:BI109" si="708">AK108*11.7/32</f>
        <v>4.0218749999999996</v>
      </c>
      <c r="BJ108" s="11">
        <f t="shared" ref="BJ108:BJ109" si="709">AL108*11.7/32</f>
        <v>37.293749999999996</v>
      </c>
      <c r="BK108" s="11">
        <f t="shared" ref="BK108:BK109" si="710">AM108*11.7/32</f>
        <v>22.303124999999998</v>
      </c>
      <c r="BL108" s="11"/>
      <c r="BM108" s="11">
        <f t="shared" ref="BM108:BM109" si="711">AO108*11.7/32</f>
        <v>21.206249999999997</v>
      </c>
      <c r="BN108" s="11">
        <f t="shared" ref="BN108:BN109" si="712">AP108*11.7/32</f>
        <v>50.456249999999997</v>
      </c>
      <c r="BO108" s="11">
        <f t="shared" ref="BO108:BO109" si="713">AQ108*11.7/32</f>
        <v>10.237499999999999</v>
      </c>
      <c r="BP108" s="11">
        <f t="shared" ref="BP108:BP109" si="714">AR108*11.7/32</f>
        <v>28.153124999999999</v>
      </c>
      <c r="BQ108" s="11">
        <f t="shared" ref="BQ108:BQ109" si="715">AS108*11.7/32</f>
        <v>7.3125</v>
      </c>
      <c r="BR108" s="11">
        <f t="shared" ref="BR108:BR109" si="716">AT108*11.7/32</f>
        <v>2.1937499999999996</v>
      </c>
      <c r="BS108" s="11">
        <f t="shared" ref="BS108:BS109" si="717">AU108*11.7/32</f>
        <v>17.915624999999999</v>
      </c>
      <c r="BT108" s="11">
        <f t="shared" ref="BT108:BT109" si="718">AV108*11.7/32</f>
        <v>1.4624999999999999</v>
      </c>
      <c r="BU108" s="11">
        <f t="shared" ref="BU108:BU109" si="719">AW108*11.7/32</f>
        <v>26.324999999999999</v>
      </c>
      <c r="BV108" s="11">
        <f t="shared" ref="BV108:BV109" si="720">AX108*11.7/32</f>
        <v>1.828125</v>
      </c>
      <c r="BW108" s="11">
        <f t="shared" ref="BW108:BW109" si="721">AY108*11.7/32</f>
        <v>34.368749999999999</v>
      </c>
      <c r="BX108" s="11">
        <f t="shared" ref="BX108:BX109" si="722">AZ108*11.7/32</f>
        <v>24.862499999999997</v>
      </c>
      <c r="BY108" s="3"/>
      <c r="BZ108" s="11">
        <f t="shared" si="559"/>
        <v>54.058123016457941</v>
      </c>
      <c r="CA108" s="11">
        <f t="shared" si="560"/>
        <v>27.809140422091886</v>
      </c>
      <c r="CB108" s="11">
        <f t="shared" si="561"/>
        <v>13.533064976429028</v>
      </c>
      <c r="CC108" s="11">
        <f t="shared" si="562"/>
        <v>28.077048184693933</v>
      </c>
      <c r="CD108" s="11">
        <f t="shared" si="563"/>
        <v>43.454035184642223</v>
      </c>
      <c r="CE108" s="11"/>
      <c r="CF108" s="11">
        <f t="shared" si="564"/>
        <v>54.73151014840537</v>
      </c>
      <c r="CG108" s="11">
        <f t="shared" si="565"/>
        <v>29.956716333998038</v>
      </c>
      <c r="CH108" s="11">
        <f t="shared" si="566"/>
        <v>7.6344741346408398</v>
      </c>
      <c r="CI108" s="11">
        <f t="shared" si="567"/>
        <v>17.97521975917471</v>
      </c>
      <c r="CJ108" s="11">
        <f t="shared" si="568"/>
        <v>26.388400217057967</v>
      </c>
      <c r="CK108" s="11">
        <f t="shared" si="569"/>
        <v>42.418803410899038</v>
      </c>
      <c r="CL108" s="5"/>
      <c r="CM108" s="11">
        <f t="shared" si="570"/>
        <v>26.47942984805611</v>
      </c>
      <c r="CN108" s="11">
        <f t="shared" si="571"/>
        <v>24.929619878081272</v>
      </c>
      <c r="CO108" s="11">
        <f t="shared" si="572"/>
        <v>14.720663689288093</v>
      </c>
      <c r="CP108" s="11">
        <f t="shared" si="573"/>
        <v>20.605166600272852</v>
      </c>
      <c r="CQ108" s="11">
        <f t="shared" si="574"/>
        <v>26.550014896711922</v>
      </c>
      <c r="CR108" s="11"/>
      <c r="CS108" s="11">
        <f t="shared" si="575"/>
        <v>24.854433434060105</v>
      </c>
      <c r="CT108" s="11">
        <f t="shared" si="576"/>
        <v>26.123643991423268</v>
      </c>
      <c r="CU108" s="11">
        <f t="shared" si="577"/>
        <v>10.628310605553686</v>
      </c>
      <c r="CV108" s="11">
        <f t="shared" si="578"/>
        <v>8.4173196167931046</v>
      </c>
      <c r="CW108" s="11">
        <f t="shared" si="579"/>
        <v>24.398449657777949</v>
      </c>
      <c r="CX108" s="11">
        <f t="shared" si="580"/>
        <v>28.780052906700849</v>
      </c>
      <c r="CY108" s="11">
        <f t="shared" si="581"/>
        <v>27.773063684193179</v>
      </c>
      <c r="CZ108" s="11">
        <f t="shared" si="582"/>
        <v>28.605337303825397</v>
      </c>
    </row>
    <row r="109" spans="1:104" s="20" customFormat="1" ht="15.75" thickBot="1">
      <c r="A109" s="19" t="s">
        <v>45</v>
      </c>
      <c r="B109" s="20">
        <v>418</v>
      </c>
      <c r="C109" s="20">
        <v>219</v>
      </c>
      <c r="D109" s="20">
        <v>498</v>
      </c>
      <c r="E109" s="20">
        <v>90</v>
      </c>
      <c r="F109" s="20">
        <v>464</v>
      </c>
      <c r="G109" s="20">
        <v>124</v>
      </c>
      <c r="H109" s="20">
        <v>462</v>
      </c>
      <c r="I109" s="20">
        <v>194</v>
      </c>
      <c r="J109" s="20">
        <v>492</v>
      </c>
      <c r="K109" s="20">
        <v>202</v>
      </c>
      <c r="L109" s="20">
        <v>528</v>
      </c>
      <c r="M109" s="20">
        <v>129</v>
      </c>
      <c r="O109" s="20">
        <v>338</v>
      </c>
      <c r="P109" s="20">
        <v>216</v>
      </c>
      <c r="Q109" s="20">
        <v>272</v>
      </c>
      <c r="R109" s="20">
        <v>74</v>
      </c>
      <c r="S109" s="20">
        <v>306</v>
      </c>
      <c r="T109" s="20">
        <v>110</v>
      </c>
      <c r="U109" s="20">
        <v>316</v>
      </c>
      <c r="V109" s="20">
        <v>190</v>
      </c>
      <c r="W109" s="20">
        <v>292</v>
      </c>
      <c r="X109" s="20">
        <v>181</v>
      </c>
      <c r="Y109" s="20">
        <v>266</v>
      </c>
      <c r="Z109" s="20">
        <v>187</v>
      </c>
      <c r="AA109" s="20">
        <v>241</v>
      </c>
      <c r="AB109" s="20">
        <v>129</v>
      </c>
      <c r="AC109" s="14"/>
      <c r="AD109" s="20">
        <f t="shared" si="146"/>
        <v>80</v>
      </c>
      <c r="AE109" s="20">
        <f t="shared" si="147"/>
        <v>129</v>
      </c>
      <c r="AF109" s="20">
        <f t="shared" si="148"/>
        <v>46</v>
      </c>
      <c r="AG109" s="20">
        <f t="shared" si="149"/>
        <v>95</v>
      </c>
      <c r="AH109" s="20">
        <f t="shared" si="150"/>
        <v>44</v>
      </c>
      <c r="AI109" s="20">
        <f t="shared" si="151"/>
        <v>25</v>
      </c>
      <c r="AJ109" s="20">
        <f t="shared" si="152"/>
        <v>74</v>
      </c>
      <c r="AK109" s="20">
        <f t="shared" si="153"/>
        <v>17</v>
      </c>
      <c r="AL109" s="20">
        <f t="shared" si="154"/>
        <v>110</v>
      </c>
      <c r="AM109" s="20">
        <f t="shared" si="155"/>
        <v>90</v>
      </c>
      <c r="AO109" s="20">
        <f t="shared" si="156"/>
        <v>66</v>
      </c>
      <c r="AP109" s="20">
        <f t="shared" si="157"/>
        <v>142</v>
      </c>
      <c r="AQ109" s="20">
        <f t="shared" si="158"/>
        <v>32</v>
      </c>
      <c r="AR109" s="20">
        <f t="shared" si="159"/>
        <v>106</v>
      </c>
      <c r="AS109" s="20">
        <f t="shared" si="160"/>
        <v>22</v>
      </c>
      <c r="AT109" s="20">
        <f t="shared" si="161"/>
        <v>26</v>
      </c>
      <c r="AU109" s="20">
        <f t="shared" si="162"/>
        <v>46</v>
      </c>
      <c r="AV109" s="20">
        <f t="shared" si="163"/>
        <v>35</v>
      </c>
      <c r="AW109" s="20">
        <f t="shared" si="164"/>
        <v>72</v>
      </c>
      <c r="AX109" s="20">
        <f t="shared" si="165"/>
        <v>29</v>
      </c>
      <c r="AY109" s="20">
        <f t="shared" si="166"/>
        <v>97</v>
      </c>
      <c r="AZ109" s="20">
        <f t="shared" si="167"/>
        <v>87</v>
      </c>
      <c r="BA109" s="14"/>
      <c r="BB109" s="21">
        <f t="shared" si="701"/>
        <v>29.25</v>
      </c>
      <c r="BC109" s="21">
        <f t="shared" si="702"/>
        <v>47.165624999999999</v>
      </c>
      <c r="BD109" s="21">
        <f t="shared" si="703"/>
        <v>16.818749999999998</v>
      </c>
      <c r="BE109" s="21">
        <f t="shared" si="704"/>
        <v>34.734375</v>
      </c>
      <c r="BF109" s="21">
        <f t="shared" si="705"/>
        <v>16.087499999999999</v>
      </c>
      <c r="BG109" s="21">
        <f t="shared" si="706"/>
        <v>9.140625</v>
      </c>
      <c r="BH109" s="21">
        <f t="shared" si="707"/>
        <v>27.056249999999999</v>
      </c>
      <c r="BI109" s="21">
        <f t="shared" si="708"/>
        <v>6.2156249999999993</v>
      </c>
      <c r="BJ109" s="21">
        <f t="shared" si="709"/>
        <v>40.21875</v>
      </c>
      <c r="BK109" s="21">
        <f t="shared" si="710"/>
        <v>32.90625</v>
      </c>
      <c r="BL109" s="21"/>
      <c r="BM109" s="21">
        <f t="shared" si="711"/>
        <v>24.131249999999998</v>
      </c>
      <c r="BN109" s="21">
        <f t="shared" si="712"/>
        <v>51.918749999999996</v>
      </c>
      <c r="BO109" s="21">
        <f t="shared" si="713"/>
        <v>11.7</v>
      </c>
      <c r="BP109" s="21">
        <f t="shared" si="714"/>
        <v>38.756249999999994</v>
      </c>
      <c r="BQ109" s="21">
        <f t="shared" si="715"/>
        <v>8.0437499999999993</v>
      </c>
      <c r="BR109" s="21">
        <f t="shared" si="716"/>
        <v>9.5062499999999996</v>
      </c>
      <c r="BS109" s="21">
        <f t="shared" si="717"/>
        <v>16.818749999999998</v>
      </c>
      <c r="BT109" s="21">
        <f t="shared" si="718"/>
        <v>12.796875</v>
      </c>
      <c r="BU109" s="21">
        <f t="shared" si="719"/>
        <v>26.324999999999999</v>
      </c>
      <c r="BV109" s="21">
        <f t="shared" si="720"/>
        <v>10.603124999999999</v>
      </c>
      <c r="BW109" s="21">
        <f t="shared" si="721"/>
        <v>35.465624999999996</v>
      </c>
      <c r="BX109" s="21">
        <f t="shared" si="722"/>
        <v>31.809374999999999</v>
      </c>
      <c r="BY109" s="14"/>
      <c r="BZ109" s="21">
        <f t="shared" si="559"/>
        <v>55.499177305980176</v>
      </c>
      <c r="CA109" s="21">
        <f t="shared" si="560"/>
        <v>38.592060818296879</v>
      </c>
      <c r="CB109" s="21">
        <f t="shared" si="561"/>
        <v>18.502937108486993</v>
      </c>
      <c r="CC109" s="21">
        <f t="shared" si="562"/>
        <v>27.761027686365015</v>
      </c>
      <c r="CD109" s="21">
        <f t="shared" si="563"/>
        <v>51.96507616298662</v>
      </c>
      <c r="CE109" s="21"/>
      <c r="CF109" s="21">
        <f t="shared" si="564"/>
        <v>57.25271895836039</v>
      </c>
      <c r="CG109" s="21">
        <f t="shared" si="565"/>
        <v>40.483785816824238</v>
      </c>
      <c r="CH109" s="21">
        <f t="shared" si="566"/>
        <v>12.452738780083681</v>
      </c>
      <c r="CI109" s="21">
        <f t="shared" si="567"/>
        <v>21.133631049304444</v>
      </c>
      <c r="CJ109" s="21">
        <f t="shared" si="568"/>
        <v>28.380131866600355</v>
      </c>
      <c r="CK109" s="21">
        <f t="shared" si="569"/>
        <v>47.640811228727515</v>
      </c>
      <c r="CL109" s="16"/>
      <c r="CM109" s="21">
        <f t="shared" si="570"/>
        <v>17.580442347250539</v>
      </c>
      <c r="CN109" s="21">
        <f t="shared" si="571"/>
        <v>25.604194297516962</v>
      </c>
      <c r="CO109" s="21">
        <f t="shared" si="572"/>
        <v>11.352052746640142</v>
      </c>
      <c r="CP109" s="21">
        <f t="shared" si="573"/>
        <v>29.759718902244778</v>
      </c>
      <c r="CQ109" s="21">
        <f t="shared" si="574"/>
        <v>17.990087602708471</v>
      </c>
      <c r="CR109" s="21"/>
      <c r="CS109" s="21">
        <f t="shared" si="575"/>
        <v>18.104899414592172</v>
      </c>
      <c r="CT109" s="21">
        <f t="shared" si="576"/>
        <v>29.477629892216566</v>
      </c>
      <c r="CU109" s="21">
        <f t="shared" si="577"/>
        <v>9.3717041081451651</v>
      </c>
      <c r="CV109" s="21">
        <f t="shared" si="578"/>
        <v>9.7560918468923834</v>
      </c>
      <c r="CW109" s="21">
        <f t="shared" si="579"/>
        <v>23.092337786658263</v>
      </c>
      <c r="CX109" s="21">
        <f t="shared" si="580"/>
        <v>23.08365264708447</v>
      </c>
      <c r="CY109" s="21">
        <f t="shared" si="581"/>
        <v>26.45922810576916</v>
      </c>
      <c r="CZ109" s="21">
        <f t="shared" si="582"/>
        <v>26.630454436896585</v>
      </c>
    </row>
    <row r="110" spans="1:104" s="10" customFormat="1">
      <c r="A110" s="9" t="s">
        <v>46</v>
      </c>
      <c r="B110" s="10">
        <v>890</v>
      </c>
      <c r="C110" s="10">
        <v>1066</v>
      </c>
      <c r="D110" s="10">
        <v>674</v>
      </c>
      <c r="E110" s="10">
        <v>514</v>
      </c>
      <c r="F110" s="10">
        <v>732</v>
      </c>
      <c r="G110" s="10">
        <v>700</v>
      </c>
      <c r="H110" s="10">
        <v>728</v>
      </c>
      <c r="I110" s="10">
        <v>950</v>
      </c>
      <c r="J110" s="10">
        <v>602</v>
      </c>
      <c r="K110" s="10">
        <v>962</v>
      </c>
      <c r="L110" s="10">
        <v>514</v>
      </c>
      <c r="M110" s="10">
        <v>734</v>
      </c>
      <c r="O110" s="10">
        <v>1362</v>
      </c>
      <c r="P110" s="10">
        <v>1070</v>
      </c>
      <c r="Q110" s="10">
        <v>1562</v>
      </c>
      <c r="R110" s="10">
        <v>522</v>
      </c>
      <c r="S110" s="10">
        <v>1406</v>
      </c>
      <c r="T110" s="10">
        <v>736</v>
      </c>
      <c r="U110" s="10">
        <v>1510</v>
      </c>
      <c r="V110" s="10">
        <v>944</v>
      </c>
      <c r="W110" s="10">
        <v>1622</v>
      </c>
      <c r="X110" s="10">
        <v>942</v>
      </c>
      <c r="Y110" s="10">
        <v>1722</v>
      </c>
      <c r="Z110" s="10">
        <v>984</v>
      </c>
      <c r="AA110" s="10">
        <v>1750</v>
      </c>
      <c r="AB110" s="10">
        <v>746</v>
      </c>
      <c r="AC110" s="3"/>
      <c r="AD110" s="10">
        <f t="shared" si="146"/>
        <v>216</v>
      </c>
      <c r="AE110" s="10">
        <f t="shared" si="147"/>
        <v>552</v>
      </c>
      <c r="AF110" s="10">
        <f t="shared" si="148"/>
        <v>158</v>
      </c>
      <c r="AG110" s="10">
        <f t="shared" si="149"/>
        <v>366</v>
      </c>
      <c r="AH110" s="10">
        <f t="shared" si="150"/>
        <v>162</v>
      </c>
      <c r="AI110" s="10">
        <f t="shared" si="151"/>
        <v>116</v>
      </c>
      <c r="AJ110" s="10">
        <f t="shared" si="152"/>
        <v>288</v>
      </c>
      <c r="AK110" s="10">
        <f t="shared" si="153"/>
        <v>104</v>
      </c>
      <c r="AL110" s="10">
        <f t="shared" si="154"/>
        <v>376</v>
      </c>
      <c r="AM110" s="10">
        <f t="shared" si="155"/>
        <v>332</v>
      </c>
      <c r="AO110" s="10">
        <f t="shared" si="156"/>
        <v>200</v>
      </c>
      <c r="AP110" s="10">
        <f t="shared" si="157"/>
        <v>548</v>
      </c>
      <c r="AQ110" s="10">
        <f t="shared" si="158"/>
        <v>44</v>
      </c>
      <c r="AR110" s="10">
        <f t="shared" si="159"/>
        <v>334</v>
      </c>
      <c r="AS110" s="10">
        <f t="shared" si="160"/>
        <v>148</v>
      </c>
      <c r="AT110" s="10">
        <f t="shared" si="161"/>
        <v>126</v>
      </c>
      <c r="AU110" s="10">
        <f t="shared" si="162"/>
        <v>260</v>
      </c>
      <c r="AV110" s="10">
        <f t="shared" si="163"/>
        <v>128</v>
      </c>
      <c r="AW110" s="10">
        <f t="shared" si="164"/>
        <v>360</v>
      </c>
      <c r="AX110" s="10">
        <f t="shared" si="165"/>
        <v>86</v>
      </c>
      <c r="AY110" s="10">
        <f t="shared" si="166"/>
        <v>388</v>
      </c>
      <c r="AZ110" s="10">
        <f t="shared" si="167"/>
        <v>324</v>
      </c>
      <c r="BA110" s="3"/>
      <c r="BB110" s="11">
        <f>AD110*11.7/160</f>
        <v>15.794999999999998</v>
      </c>
      <c r="BC110" s="11">
        <f t="shared" ref="BC110:BX110" si="723">AE110*11.7/160</f>
        <v>40.364999999999995</v>
      </c>
      <c r="BD110" s="11">
        <f t="shared" si="723"/>
        <v>11.553749999999999</v>
      </c>
      <c r="BE110" s="11">
        <f t="shared" si="723"/>
        <v>26.763749999999998</v>
      </c>
      <c r="BF110" s="11">
        <f t="shared" si="723"/>
        <v>11.84625</v>
      </c>
      <c r="BG110" s="11">
        <f t="shared" si="723"/>
        <v>8.4824999999999982</v>
      </c>
      <c r="BH110" s="11">
        <f t="shared" si="723"/>
        <v>21.06</v>
      </c>
      <c r="BI110" s="11">
        <f t="shared" si="723"/>
        <v>7.6049999999999995</v>
      </c>
      <c r="BJ110" s="11">
        <f t="shared" si="723"/>
        <v>27.494999999999997</v>
      </c>
      <c r="BK110" s="11">
        <f t="shared" si="723"/>
        <v>24.277499999999996</v>
      </c>
      <c r="BL110" s="11">
        <f t="shared" si="723"/>
        <v>0</v>
      </c>
      <c r="BM110" s="11">
        <f t="shared" si="723"/>
        <v>14.625</v>
      </c>
      <c r="BN110" s="11">
        <f t="shared" si="723"/>
        <v>40.072499999999998</v>
      </c>
      <c r="BO110" s="11">
        <f t="shared" si="723"/>
        <v>3.2174999999999998</v>
      </c>
      <c r="BP110" s="11">
        <f t="shared" si="723"/>
        <v>24.423749999999998</v>
      </c>
      <c r="BQ110" s="11">
        <f t="shared" si="723"/>
        <v>10.8225</v>
      </c>
      <c r="BR110" s="11">
        <f t="shared" si="723"/>
        <v>9.2137499999999992</v>
      </c>
      <c r="BS110" s="11">
        <f t="shared" si="723"/>
        <v>19.012499999999999</v>
      </c>
      <c r="BT110" s="11">
        <f t="shared" si="723"/>
        <v>9.36</v>
      </c>
      <c r="BU110" s="11">
        <f t="shared" si="723"/>
        <v>26.324999999999999</v>
      </c>
      <c r="BV110" s="11">
        <f t="shared" si="723"/>
        <v>6.2887499999999994</v>
      </c>
      <c r="BW110" s="11">
        <f t="shared" si="723"/>
        <v>28.372499999999995</v>
      </c>
      <c r="BX110" s="11">
        <f t="shared" si="723"/>
        <v>23.692499999999999</v>
      </c>
      <c r="BY110" s="3"/>
      <c r="BZ110" s="11">
        <f t="shared" si="559"/>
        <v>43.345302513651923</v>
      </c>
      <c r="CA110" s="11">
        <f t="shared" si="560"/>
        <v>29.151114097492055</v>
      </c>
      <c r="CB110" s="11">
        <f t="shared" si="561"/>
        <v>14.570053030531493</v>
      </c>
      <c r="CC110" s="11">
        <f t="shared" si="562"/>
        <v>22.391061274535424</v>
      </c>
      <c r="CD110" s="11">
        <f t="shared" si="563"/>
        <v>36.679313396654514</v>
      </c>
      <c r="CE110" s="11"/>
      <c r="CF110" s="11">
        <f t="shared" si="564"/>
        <v>42.65789353976588</v>
      </c>
      <c r="CG110" s="11">
        <f t="shared" si="565"/>
        <v>24.634769540478757</v>
      </c>
      <c r="CH110" s="11">
        <f t="shared" si="566"/>
        <v>14.213363265339417</v>
      </c>
      <c r="CI110" s="11">
        <f t="shared" si="567"/>
        <v>21.191619953415547</v>
      </c>
      <c r="CJ110" s="11">
        <f t="shared" si="568"/>
        <v>27.065734823989171</v>
      </c>
      <c r="CK110" s="11">
        <f t="shared" si="569"/>
        <v>36.963946116452441</v>
      </c>
      <c r="CL110" s="5"/>
      <c r="CM110" s="11">
        <f t="shared" si="570"/>
        <v>14.247182287210334</v>
      </c>
      <c r="CN110" s="11">
        <f t="shared" si="571"/>
        <v>18.283589850259165</v>
      </c>
      <c r="CO110" s="11">
        <f t="shared" si="572"/>
        <v>9.2554413893935923</v>
      </c>
      <c r="CP110" s="11">
        <f t="shared" si="573"/>
        <v>17.871247333356447</v>
      </c>
      <c r="CQ110" s="11">
        <f t="shared" si="574"/>
        <v>19.892150619025585</v>
      </c>
      <c r="CR110" s="11"/>
      <c r="CS110" s="11">
        <f t="shared" si="575"/>
        <v>19.365289381067871</v>
      </c>
      <c r="CT110" s="11">
        <f t="shared" si="576"/>
        <v>17.005296968885901</v>
      </c>
      <c r="CU110" s="11">
        <f t="shared" si="577"/>
        <v>8.1913056994901616</v>
      </c>
      <c r="CV110" s="11">
        <f t="shared" si="578"/>
        <v>7.9312819148294054</v>
      </c>
      <c r="CW110" s="11">
        <f t="shared" si="579"/>
        <v>17.5237772843785</v>
      </c>
      <c r="CX110" s="11">
        <f t="shared" si="580"/>
        <v>21.384530769928055</v>
      </c>
      <c r="CY110" s="11">
        <f t="shared" si="581"/>
        <v>21.82655696765983</v>
      </c>
      <c r="CZ110" s="11">
        <f t="shared" si="582"/>
        <v>17.118123619427447</v>
      </c>
    </row>
    <row r="111" spans="1:104" s="10" customFormat="1">
      <c r="A111" s="9" t="s">
        <v>47</v>
      </c>
      <c r="B111" s="10">
        <v>822</v>
      </c>
      <c r="C111" s="10">
        <v>1136</v>
      </c>
      <c r="D111" s="10">
        <v>546</v>
      </c>
      <c r="E111" s="10">
        <v>466</v>
      </c>
      <c r="F111" s="10">
        <v>604</v>
      </c>
      <c r="G111" s="10">
        <v>698</v>
      </c>
      <c r="H111" s="10">
        <v>632</v>
      </c>
      <c r="I111" s="10">
        <v>1154</v>
      </c>
      <c r="J111" s="10">
        <v>480</v>
      </c>
      <c r="K111" s="10">
        <v>1184</v>
      </c>
      <c r="L111" s="10">
        <v>368</v>
      </c>
      <c r="M111" s="10">
        <v>740</v>
      </c>
      <c r="O111" s="10">
        <v>1360</v>
      </c>
      <c r="P111" s="10">
        <v>1126</v>
      </c>
      <c r="Q111" s="10">
        <v>1604</v>
      </c>
      <c r="R111" s="10">
        <v>460</v>
      </c>
      <c r="S111" s="10">
        <v>1414</v>
      </c>
      <c r="T111" s="10">
        <v>734</v>
      </c>
      <c r="U111" s="10">
        <v>1520</v>
      </c>
      <c r="V111" s="10">
        <v>1154</v>
      </c>
      <c r="W111" s="10">
        <v>1654</v>
      </c>
      <c r="X111" s="10">
        <v>1174</v>
      </c>
      <c r="Y111" s="10">
        <v>1772</v>
      </c>
      <c r="Z111" s="10">
        <v>1166</v>
      </c>
      <c r="AA111" s="10">
        <v>1826</v>
      </c>
      <c r="AB111" s="10">
        <v>732</v>
      </c>
      <c r="AC111" s="3"/>
      <c r="AD111" s="10">
        <f t="shared" si="146"/>
        <v>276</v>
      </c>
      <c r="AE111" s="10">
        <f t="shared" si="147"/>
        <v>670</v>
      </c>
      <c r="AF111" s="10">
        <f t="shared" si="148"/>
        <v>218</v>
      </c>
      <c r="AG111" s="10">
        <f t="shared" si="149"/>
        <v>438</v>
      </c>
      <c r="AH111" s="10">
        <f t="shared" si="150"/>
        <v>190</v>
      </c>
      <c r="AI111" s="10">
        <f t="shared" si="151"/>
        <v>18</v>
      </c>
      <c r="AJ111" s="10">
        <f t="shared" si="152"/>
        <v>342</v>
      </c>
      <c r="AK111" s="10">
        <f t="shared" si="153"/>
        <v>48</v>
      </c>
      <c r="AL111" s="10">
        <f t="shared" si="154"/>
        <v>454</v>
      </c>
      <c r="AM111" s="10">
        <f t="shared" si="155"/>
        <v>396</v>
      </c>
      <c r="AO111" s="10">
        <f t="shared" si="156"/>
        <v>244</v>
      </c>
      <c r="AP111" s="10">
        <f t="shared" si="157"/>
        <v>666</v>
      </c>
      <c r="AQ111" s="10">
        <f t="shared" si="158"/>
        <v>54</v>
      </c>
      <c r="AR111" s="10">
        <f t="shared" si="159"/>
        <v>392</v>
      </c>
      <c r="AS111" s="10">
        <f t="shared" si="160"/>
        <v>160</v>
      </c>
      <c r="AT111" s="10">
        <f t="shared" si="161"/>
        <v>28</v>
      </c>
      <c r="AU111" s="10">
        <f t="shared" si="162"/>
        <v>294</v>
      </c>
      <c r="AV111" s="10">
        <f t="shared" si="163"/>
        <v>48</v>
      </c>
      <c r="AW111" s="10">
        <f t="shared" si="164"/>
        <v>412</v>
      </c>
      <c r="AX111" s="10">
        <f t="shared" si="165"/>
        <v>40</v>
      </c>
      <c r="AY111" s="10">
        <f t="shared" si="166"/>
        <v>466</v>
      </c>
      <c r="AZ111" s="10">
        <f t="shared" si="167"/>
        <v>394</v>
      </c>
      <c r="BA111" s="3"/>
      <c r="BB111" s="11">
        <f>AD111*11.7/176</f>
        <v>18.347727272727273</v>
      </c>
      <c r="BC111" s="11">
        <f t="shared" ref="BC111:BX111" si="724">AE111*11.7/176</f>
        <v>44.53977272727272</v>
      </c>
      <c r="BD111" s="11">
        <f t="shared" si="724"/>
        <v>14.492045454545455</v>
      </c>
      <c r="BE111" s="11">
        <f t="shared" si="724"/>
        <v>29.117045454545451</v>
      </c>
      <c r="BF111" s="11">
        <f t="shared" si="724"/>
        <v>12.630681818181818</v>
      </c>
      <c r="BG111" s="11">
        <f t="shared" si="724"/>
        <v>1.196590909090909</v>
      </c>
      <c r="BH111" s="11">
        <f t="shared" si="724"/>
        <v>22.735227272727272</v>
      </c>
      <c r="BI111" s="11">
        <f t="shared" si="724"/>
        <v>3.1909090909090905</v>
      </c>
      <c r="BJ111" s="11">
        <f t="shared" si="724"/>
        <v>30.180681818181814</v>
      </c>
      <c r="BK111" s="11">
        <f t="shared" si="724"/>
        <v>26.324999999999999</v>
      </c>
      <c r="BL111" s="11">
        <f t="shared" si="724"/>
        <v>0</v>
      </c>
      <c r="BM111" s="11">
        <f t="shared" si="724"/>
        <v>16.220454545454544</v>
      </c>
      <c r="BN111" s="11">
        <f t="shared" si="724"/>
        <v>44.273863636363636</v>
      </c>
      <c r="BO111" s="11">
        <f t="shared" si="724"/>
        <v>3.5897727272727269</v>
      </c>
      <c r="BP111" s="11">
        <f t="shared" si="724"/>
        <v>26.059090909090909</v>
      </c>
      <c r="BQ111" s="11">
        <f t="shared" si="724"/>
        <v>10.636363636363637</v>
      </c>
      <c r="BR111" s="11">
        <f t="shared" si="724"/>
        <v>1.8613636363636361</v>
      </c>
      <c r="BS111" s="11">
        <f t="shared" si="724"/>
        <v>19.544318181818181</v>
      </c>
      <c r="BT111" s="11">
        <f t="shared" si="724"/>
        <v>3.1909090909090905</v>
      </c>
      <c r="BU111" s="11">
        <f t="shared" si="724"/>
        <v>27.388636363636362</v>
      </c>
      <c r="BV111" s="11">
        <f t="shared" si="724"/>
        <v>2.6590909090909092</v>
      </c>
      <c r="BW111" s="11">
        <f t="shared" si="724"/>
        <v>30.978409090909089</v>
      </c>
      <c r="BX111" s="11">
        <f t="shared" si="724"/>
        <v>26.19204545454545</v>
      </c>
      <c r="BY111" s="3"/>
      <c r="BZ111" s="11">
        <f t="shared" si="559"/>
        <v>48.170846480744835</v>
      </c>
      <c r="CA111" s="11">
        <f t="shared" si="560"/>
        <v>32.524171280121458</v>
      </c>
      <c r="CB111" s="11">
        <f t="shared" si="561"/>
        <v>12.687235829599283</v>
      </c>
      <c r="CC111" s="11">
        <f t="shared" si="562"/>
        <v>22.958058715165972</v>
      </c>
      <c r="CD111" s="11">
        <f t="shared" si="563"/>
        <v>40.048460395005577</v>
      </c>
      <c r="CE111" s="11"/>
      <c r="CF111" s="11">
        <f t="shared" si="564"/>
        <v>47.151650522038771</v>
      </c>
      <c r="CG111" s="11">
        <f t="shared" si="565"/>
        <v>26.305183657251579</v>
      </c>
      <c r="CH111" s="11">
        <f t="shared" si="566"/>
        <v>10.798004722713152</v>
      </c>
      <c r="CI111" s="11">
        <f t="shared" si="567"/>
        <v>19.803087487020679</v>
      </c>
      <c r="CJ111" s="11">
        <f t="shared" si="568"/>
        <v>27.517415691200256</v>
      </c>
      <c r="CK111" s="11">
        <f t="shared" si="569"/>
        <v>40.567044197189105</v>
      </c>
      <c r="CL111" s="5"/>
      <c r="CM111" s="11">
        <f t="shared" si="570"/>
        <v>15.897383395137179</v>
      </c>
      <c r="CN111" s="11">
        <f t="shared" si="571"/>
        <v>27.98243121338048</v>
      </c>
      <c r="CO111" s="11">
        <f t="shared" si="572"/>
        <v>10.29947298910511</v>
      </c>
      <c r="CP111" s="11">
        <f t="shared" si="573"/>
        <v>24.302694409849131</v>
      </c>
      <c r="CQ111" s="11">
        <f t="shared" si="574"/>
        <v>21.720883011079255</v>
      </c>
      <c r="CR111" s="11"/>
      <c r="CS111" s="11">
        <f t="shared" si="575"/>
        <v>22.165560419225745</v>
      </c>
      <c r="CT111" s="11">
        <f t="shared" si="576"/>
        <v>25.202865880795621</v>
      </c>
      <c r="CU111" s="11">
        <f t="shared" si="577"/>
        <v>9.0066278539521516</v>
      </c>
      <c r="CV111" s="11">
        <f t="shared" si="578"/>
        <v>7.8623252486853845</v>
      </c>
      <c r="CW111" s="11">
        <f t="shared" si="579"/>
        <v>23.80517628315112</v>
      </c>
      <c r="CX111" s="11">
        <f t="shared" si="580"/>
        <v>23.33986656187291</v>
      </c>
      <c r="CY111" s="11">
        <f t="shared" si="581"/>
        <v>27.883709586971719</v>
      </c>
      <c r="CZ111" s="11">
        <f t="shared" si="582"/>
        <v>25.686391512549019</v>
      </c>
    </row>
    <row r="112" spans="1:104" s="20" customFormat="1" ht="15.75" thickBot="1">
      <c r="A112" s="19" t="s">
        <v>48</v>
      </c>
      <c r="B112" s="20">
        <v>788</v>
      </c>
      <c r="C112" s="20">
        <v>1196</v>
      </c>
      <c r="D112" s="20">
        <v>472</v>
      </c>
      <c r="E112" s="20">
        <v>516</v>
      </c>
      <c r="F112" s="20">
        <v>556</v>
      </c>
      <c r="G112" s="20">
        <v>642</v>
      </c>
      <c r="H112" s="20">
        <v>600</v>
      </c>
      <c r="I112" s="20">
        <v>1070</v>
      </c>
      <c r="J112" s="20">
        <v>468</v>
      </c>
      <c r="K112" s="20">
        <v>1086</v>
      </c>
      <c r="L112" s="20">
        <v>338</v>
      </c>
      <c r="M112" s="20">
        <v>726</v>
      </c>
      <c r="O112" s="20">
        <v>1266</v>
      </c>
      <c r="P112" s="20">
        <v>1188</v>
      </c>
      <c r="Q112" s="20">
        <v>1512</v>
      </c>
      <c r="R112" s="20">
        <v>500</v>
      </c>
      <c r="S112" s="20">
        <v>1320</v>
      </c>
      <c r="T112" s="20">
        <v>674</v>
      </c>
      <c r="U112" s="20">
        <v>1436</v>
      </c>
      <c r="V112" s="20">
        <v>1066</v>
      </c>
      <c r="W112" s="20">
        <v>1548</v>
      </c>
      <c r="X112" s="20">
        <v>1054</v>
      </c>
      <c r="Y112" s="20">
        <v>1656</v>
      </c>
      <c r="Z112" s="20">
        <v>1092</v>
      </c>
      <c r="AA112" s="20">
        <v>1724</v>
      </c>
      <c r="AB112" s="20">
        <v>694</v>
      </c>
      <c r="AC112" s="14"/>
      <c r="AD112" s="20">
        <f t="shared" si="146"/>
        <v>316</v>
      </c>
      <c r="AE112" s="20">
        <f t="shared" si="147"/>
        <v>680</v>
      </c>
      <c r="AF112" s="20">
        <f t="shared" si="148"/>
        <v>232</v>
      </c>
      <c r="AG112" s="20">
        <f t="shared" si="149"/>
        <v>554</v>
      </c>
      <c r="AH112" s="20">
        <f t="shared" si="150"/>
        <v>188</v>
      </c>
      <c r="AI112" s="20">
        <f t="shared" si="151"/>
        <v>126</v>
      </c>
      <c r="AJ112" s="20">
        <f t="shared" si="152"/>
        <v>320</v>
      </c>
      <c r="AK112" s="20">
        <f t="shared" si="153"/>
        <v>110</v>
      </c>
      <c r="AL112" s="20">
        <f t="shared" si="154"/>
        <v>450</v>
      </c>
      <c r="AM112" s="20">
        <f t="shared" si="155"/>
        <v>470</v>
      </c>
      <c r="AO112" s="20">
        <f t="shared" si="156"/>
        <v>246</v>
      </c>
      <c r="AP112" s="20">
        <f t="shared" si="157"/>
        <v>688</v>
      </c>
      <c r="AQ112" s="20">
        <f t="shared" si="158"/>
        <v>54</v>
      </c>
      <c r="AR112" s="20">
        <f t="shared" si="159"/>
        <v>514</v>
      </c>
      <c r="AS112" s="20">
        <f t="shared" si="160"/>
        <v>170</v>
      </c>
      <c r="AT112" s="20">
        <f t="shared" si="161"/>
        <v>122</v>
      </c>
      <c r="AU112" s="20">
        <f t="shared" si="162"/>
        <v>282</v>
      </c>
      <c r="AV112" s="20">
        <f t="shared" si="163"/>
        <v>134</v>
      </c>
      <c r="AW112" s="20">
        <f t="shared" si="164"/>
        <v>390</v>
      </c>
      <c r="AX112" s="20">
        <f t="shared" si="165"/>
        <v>96</v>
      </c>
      <c r="AY112" s="20">
        <f t="shared" si="166"/>
        <v>458</v>
      </c>
      <c r="AZ112" s="20">
        <f t="shared" si="167"/>
        <v>494</v>
      </c>
      <c r="BA112" s="14"/>
      <c r="BB112" s="21">
        <f>AD112*11.7/170</f>
        <v>21.748235294117645</v>
      </c>
      <c r="BC112" s="21">
        <f t="shared" ref="BC112:BX112" si="725">AE112*11.7/170</f>
        <v>46.8</v>
      </c>
      <c r="BD112" s="21">
        <f t="shared" si="725"/>
        <v>15.96705882352941</v>
      </c>
      <c r="BE112" s="21">
        <f t="shared" si="725"/>
        <v>38.128235294117644</v>
      </c>
      <c r="BF112" s="21">
        <f t="shared" si="725"/>
        <v>12.938823529411764</v>
      </c>
      <c r="BG112" s="21">
        <f t="shared" si="725"/>
        <v>8.6717647058823513</v>
      </c>
      <c r="BH112" s="21">
        <f t="shared" si="725"/>
        <v>22.023529411764706</v>
      </c>
      <c r="BI112" s="21">
        <f t="shared" si="725"/>
        <v>7.5705882352941174</v>
      </c>
      <c r="BJ112" s="21">
        <f t="shared" si="725"/>
        <v>30.970588235294116</v>
      </c>
      <c r="BK112" s="21">
        <f t="shared" si="725"/>
        <v>32.347058823529409</v>
      </c>
      <c r="BL112" s="21">
        <f t="shared" si="725"/>
        <v>0</v>
      </c>
      <c r="BM112" s="21">
        <f t="shared" si="725"/>
        <v>16.930588235294117</v>
      </c>
      <c r="BN112" s="21">
        <f t="shared" si="725"/>
        <v>47.350588235294111</v>
      </c>
      <c r="BO112" s="21">
        <f t="shared" si="725"/>
        <v>3.716470588235294</v>
      </c>
      <c r="BP112" s="21">
        <f t="shared" si="725"/>
        <v>35.375294117647051</v>
      </c>
      <c r="BQ112" s="21">
        <f t="shared" si="725"/>
        <v>11.7</v>
      </c>
      <c r="BR112" s="21">
        <f t="shared" si="725"/>
        <v>8.3964705882352941</v>
      </c>
      <c r="BS112" s="21">
        <f t="shared" si="725"/>
        <v>19.408235294117645</v>
      </c>
      <c r="BT112" s="21">
        <f t="shared" si="725"/>
        <v>9.2223529411764709</v>
      </c>
      <c r="BU112" s="21">
        <f t="shared" si="725"/>
        <v>26.841176470588234</v>
      </c>
      <c r="BV112" s="21">
        <f t="shared" si="725"/>
        <v>6.6070588235294103</v>
      </c>
      <c r="BW112" s="21">
        <f t="shared" si="725"/>
        <v>31.521176470588234</v>
      </c>
      <c r="BX112" s="21">
        <f t="shared" si="725"/>
        <v>33.998823529411759</v>
      </c>
      <c r="BY112" s="14"/>
      <c r="BZ112" s="21">
        <f t="shared" si="559"/>
        <v>51.606450550375037</v>
      </c>
      <c r="CA112" s="21">
        <f t="shared" si="560"/>
        <v>41.336537035867515</v>
      </c>
      <c r="CB112" s="21">
        <f t="shared" si="561"/>
        <v>15.576028294769058</v>
      </c>
      <c r="CC112" s="21">
        <f t="shared" si="562"/>
        <v>23.28840170512435</v>
      </c>
      <c r="CD112" s="21">
        <f t="shared" si="563"/>
        <v>44.78291582928707</v>
      </c>
      <c r="CE112" s="21"/>
      <c r="CF112" s="21">
        <f t="shared" si="564"/>
        <v>50.286409935701833</v>
      </c>
      <c r="CG112" s="21">
        <f t="shared" si="565"/>
        <v>35.569981551067073</v>
      </c>
      <c r="CH112" s="21">
        <f t="shared" si="566"/>
        <v>14.401066569497564</v>
      </c>
      <c r="CI112" s="21">
        <f t="shared" si="567"/>
        <v>21.487935940975348</v>
      </c>
      <c r="CJ112" s="21">
        <f t="shared" si="568"/>
        <v>27.642394625336589</v>
      </c>
      <c r="CK112" s="21">
        <f t="shared" si="569"/>
        <v>46.362749783355689</v>
      </c>
      <c r="CL112" s="16"/>
      <c r="CM112" s="21">
        <f t="shared" si="570"/>
        <v>10.422164098605908</v>
      </c>
      <c r="CN112" s="21">
        <f t="shared" si="571"/>
        <v>29.611718432271211</v>
      </c>
      <c r="CO112" s="21">
        <f t="shared" si="572"/>
        <v>9.1512004998380014</v>
      </c>
      <c r="CP112" s="21">
        <f t="shared" si="573"/>
        <v>26.342425028865204</v>
      </c>
      <c r="CQ112" s="21">
        <f t="shared" si="574"/>
        <v>17.14465813080405</v>
      </c>
      <c r="CR112" s="21"/>
      <c r="CS112" s="21">
        <f t="shared" si="575"/>
        <v>17.833131368171539</v>
      </c>
      <c r="CT112" s="21">
        <f t="shared" si="576"/>
        <v>28.135274317121088</v>
      </c>
      <c r="CU112" s="21">
        <f t="shared" si="577"/>
        <v>7.7523527403221664</v>
      </c>
      <c r="CV112" s="21">
        <f t="shared" si="578"/>
        <v>7.879617874914449</v>
      </c>
      <c r="CW112" s="21">
        <f t="shared" si="579"/>
        <v>27.788687872989286</v>
      </c>
      <c r="CX112" s="21">
        <f t="shared" si="580"/>
        <v>19.777636001634491</v>
      </c>
      <c r="CY112" s="21">
        <f t="shared" si="581"/>
        <v>30.499308381743763</v>
      </c>
      <c r="CZ112" s="21">
        <f t="shared" si="582"/>
        <v>27.578920188330887</v>
      </c>
    </row>
    <row r="113" spans="1:104" s="10" customFormat="1">
      <c r="A113" s="9" t="s">
        <v>49</v>
      </c>
      <c r="B113" s="10">
        <v>960</v>
      </c>
      <c r="C113" s="10">
        <v>966</v>
      </c>
      <c r="D113" s="10">
        <v>730</v>
      </c>
      <c r="E113" s="10">
        <v>420</v>
      </c>
      <c r="F113" s="10">
        <v>782</v>
      </c>
      <c r="G113" s="10">
        <v>596</v>
      </c>
      <c r="H113" s="10">
        <v>774</v>
      </c>
      <c r="I113" s="10">
        <v>814</v>
      </c>
      <c r="J113" s="10">
        <v>646</v>
      </c>
      <c r="K113" s="10">
        <v>850</v>
      </c>
      <c r="L113" s="10">
        <v>584</v>
      </c>
      <c r="M113" s="10">
        <v>606</v>
      </c>
      <c r="O113" s="10">
        <v>1320</v>
      </c>
      <c r="P113" s="10">
        <v>976</v>
      </c>
      <c r="Q113" s="10">
        <v>1552</v>
      </c>
      <c r="R113" s="10">
        <v>414</v>
      </c>
      <c r="S113" s="10">
        <v>1444</v>
      </c>
      <c r="T113" s="10">
        <v>594</v>
      </c>
      <c r="U113" s="10">
        <v>1456</v>
      </c>
      <c r="V113" s="10">
        <v>830</v>
      </c>
      <c r="W113" s="10">
        <v>1574</v>
      </c>
      <c r="X113" s="10">
        <v>830</v>
      </c>
      <c r="Y113" s="10">
        <v>1640</v>
      </c>
      <c r="Z113" s="10">
        <v>860</v>
      </c>
      <c r="AA113" s="10">
        <v>1704</v>
      </c>
      <c r="AB113" s="10">
        <v>652</v>
      </c>
      <c r="AC113" s="3"/>
      <c r="AD113" s="10">
        <f t="shared" si="146"/>
        <v>230</v>
      </c>
      <c r="AE113" s="10">
        <f t="shared" si="147"/>
        <v>546</v>
      </c>
      <c r="AF113" s="10">
        <f t="shared" si="148"/>
        <v>178</v>
      </c>
      <c r="AG113" s="10">
        <f t="shared" si="149"/>
        <v>370</v>
      </c>
      <c r="AH113" s="10">
        <f t="shared" si="150"/>
        <v>186</v>
      </c>
      <c r="AI113" s="10">
        <f t="shared" si="151"/>
        <v>152</v>
      </c>
      <c r="AJ113" s="10">
        <f t="shared" si="152"/>
        <v>314</v>
      </c>
      <c r="AK113" s="10">
        <f t="shared" si="153"/>
        <v>116</v>
      </c>
      <c r="AL113" s="10">
        <f t="shared" si="154"/>
        <v>376</v>
      </c>
      <c r="AM113" s="10">
        <f t="shared" si="155"/>
        <v>360</v>
      </c>
      <c r="AO113" s="10">
        <f t="shared" si="156"/>
        <v>232</v>
      </c>
      <c r="AP113" s="10">
        <f t="shared" si="157"/>
        <v>562</v>
      </c>
      <c r="AQ113" s="10">
        <f t="shared" si="158"/>
        <v>124</v>
      </c>
      <c r="AR113" s="10">
        <f t="shared" si="159"/>
        <v>382</v>
      </c>
      <c r="AS113" s="10">
        <f t="shared" si="160"/>
        <v>136</v>
      </c>
      <c r="AT113" s="10">
        <f t="shared" si="161"/>
        <v>146</v>
      </c>
      <c r="AU113" s="10">
        <f t="shared" si="162"/>
        <v>254</v>
      </c>
      <c r="AV113" s="10">
        <f t="shared" si="163"/>
        <v>146</v>
      </c>
      <c r="AW113" s="10">
        <f t="shared" si="164"/>
        <v>320</v>
      </c>
      <c r="AX113" s="10">
        <f t="shared" si="165"/>
        <v>116</v>
      </c>
      <c r="AY113" s="10">
        <f t="shared" si="166"/>
        <v>384</v>
      </c>
      <c r="AZ113" s="10">
        <f t="shared" si="167"/>
        <v>324</v>
      </c>
      <c r="BA113" s="3"/>
      <c r="BB113" s="11">
        <f>AD113*11.7/130</f>
        <v>20.7</v>
      </c>
      <c r="BC113" s="11">
        <f t="shared" ref="BC113:BX113" si="726">AE113*11.7/130</f>
        <v>49.14</v>
      </c>
      <c r="BD113" s="11">
        <f t="shared" si="726"/>
        <v>16.02</v>
      </c>
      <c r="BE113" s="11">
        <f t="shared" si="726"/>
        <v>33.299999999999997</v>
      </c>
      <c r="BF113" s="11">
        <f t="shared" si="726"/>
        <v>16.739999999999998</v>
      </c>
      <c r="BG113" s="11">
        <f t="shared" si="726"/>
        <v>13.68</v>
      </c>
      <c r="BH113" s="11">
        <f t="shared" si="726"/>
        <v>28.259999999999998</v>
      </c>
      <c r="BI113" s="11">
        <f t="shared" si="726"/>
        <v>10.439999999999998</v>
      </c>
      <c r="BJ113" s="11">
        <f t="shared" si="726"/>
        <v>33.839999999999996</v>
      </c>
      <c r="BK113" s="11">
        <f t="shared" si="726"/>
        <v>32.4</v>
      </c>
      <c r="BL113" s="11">
        <f t="shared" si="726"/>
        <v>0</v>
      </c>
      <c r="BM113" s="11">
        <f t="shared" si="726"/>
        <v>20.879999999999995</v>
      </c>
      <c r="BN113" s="11">
        <f t="shared" si="726"/>
        <v>50.58</v>
      </c>
      <c r="BO113" s="11">
        <f t="shared" si="726"/>
        <v>11.16</v>
      </c>
      <c r="BP113" s="11">
        <f t="shared" si="726"/>
        <v>34.379999999999995</v>
      </c>
      <c r="BQ113" s="11">
        <f t="shared" si="726"/>
        <v>12.239999999999998</v>
      </c>
      <c r="BR113" s="11">
        <f t="shared" si="726"/>
        <v>13.139999999999999</v>
      </c>
      <c r="BS113" s="11">
        <f t="shared" si="726"/>
        <v>22.86</v>
      </c>
      <c r="BT113" s="11">
        <f t="shared" si="726"/>
        <v>13.139999999999999</v>
      </c>
      <c r="BU113" s="11">
        <f t="shared" si="726"/>
        <v>28.8</v>
      </c>
      <c r="BV113" s="11">
        <f t="shared" si="726"/>
        <v>10.439999999999998</v>
      </c>
      <c r="BW113" s="11">
        <f t="shared" si="726"/>
        <v>34.559999999999995</v>
      </c>
      <c r="BX113" s="11">
        <f t="shared" si="726"/>
        <v>29.159999999999997</v>
      </c>
      <c r="BY113" s="3"/>
      <c r="BZ113" s="11">
        <f t="shared" si="559"/>
        <v>53.321942950346433</v>
      </c>
      <c r="CA113" s="11">
        <f t="shared" si="560"/>
        <v>36.953083768475942</v>
      </c>
      <c r="CB113" s="11">
        <f t="shared" si="561"/>
        <v>21.618741869035762</v>
      </c>
      <c r="CC113" s="11">
        <f t="shared" si="562"/>
        <v>30.1267522311981</v>
      </c>
      <c r="CD113" s="11">
        <f t="shared" si="563"/>
        <v>46.849819636792624</v>
      </c>
      <c r="CE113" s="11"/>
      <c r="CF113" s="11">
        <f t="shared" si="564"/>
        <v>54.720296051830708</v>
      </c>
      <c r="CG113" s="11">
        <f t="shared" si="565"/>
        <v>36.145954130441758</v>
      </c>
      <c r="CH113" s="11">
        <f t="shared" si="566"/>
        <v>17.957650180354886</v>
      </c>
      <c r="CI113" s="11">
        <f t="shared" si="567"/>
        <v>26.367388949230449</v>
      </c>
      <c r="CJ113" s="11">
        <f t="shared" si="568"/>
        <v>30.633863615286923</v>
      </c>
      <c r="CK113" s="11">
        <f t="shared" si="569"/>
        <v>45.218350257389972</v>
      </c>
      <c r="CL113" s="5"/>
      <c r="CM113" s="11">
        <f t="shared" si="570"/>
        <v>16.516900435614428</v>
      </c>
      <c r="CN113" s="11">
        <f t="shared" si="571"/>
        <v>19.63320656438983</v>
      </c>
      <c r="CO113" s="11">
        <f t="shared" si="572"/>
        <v>11.966954499788157</v>
      </c>
      <c r="CP113" s="11">
        <f t="shared" si="573"/>
        <v>22.657846323073162</v>
      </c>
      <c r="CQ113" s="11">
        <f t="shared" si="574"/>
        <v>21.281146585651818</v>
      </c>
      <c r="CR113" s="11"/>
      <c r="CS113" s="11">
        <f t="shared" si="575"/>
        <v>18.892284139298773</v>
      </c>
      <c r="CT113" s="11">
        <f t="shared" si="576"/>
        <v>21.267439902348375</v>
      </c>
      <c r="CU113" s="11">
        <f t="shared" si="577"/>
        <v>10.620000000000001</v>
      </c>
      <c r="CV113" s="11">
        <f t="shared" si="578"/>
        <v>6.5248448257410701</v>
      </c>
      <c r="CW113" s="11">
        <f t="shared" si="579"/>
        <v>19.586117532579035</v>
      </c>
      <c r="CX113" s="11">
        <f t="shared" si="580"/>
        <v>25.415719545194861</v>
      </c>
      <c r="CY113" s="11">
        <f t="shared" si="581"/>
        <v>24.249280401694392</v>
      </c>
      <c r="CZ113" s="11">
        <f t="shared" si="582"/>
        <v>19.83760066137031</v>
      </c>
    </row>
    <row r="114" spans="1:104" s="10" customFormat="1">
      <c r="A114" s="9" t="s">
        <v>50</v>
      </c>
      <c r="B114" s="10">
        <v>882</v>
      </c>
      <c r="C114" s="10">
        <v>1098</v>
      </c>
      <c r="D114" s="10">
        <v>624</v>
      </c>
      <c r="E114" s="10">
        <v>474</v>
      </c>
      <c r="F114" s="10">
        <v>672</v>
      </c>
      <c r="G114" s="10">
        <v>678</v>
      </c>
      <c r="H114" s="10">
        <v>684</v>
      </c>
      <c r="I114" s="10">
        <v>1076</v>
      </c>
      <c r="J114" s="10">
        <v>552</v>
      </c>
      <c r="K114" s="10">
        <v>1092</v>
      </c>
      <c r="L114" s="10">
        <v>466</v>
      </c>
      <c r="M114" s="10">
        <v>684</v>
      </c>
      <c r="O114" s="10">
        <v>1304</v>
      </c>
      <c r="P114" s="10">
        <v>1110</v>
      </c>
      <c r="Q114" s="10">
        <v>1560</v>
      </c>
      <c r="R114" s="10">
        <v>458</v>
      </c>
      <c r="S114" s="10">
        <v>1434</v>
      </c>
      <c r="T114" s="10">
        <v>674</v>
      </c>
      <c r="U114" s="10">
        <v>1450</v>
      </c>
      <c r="V114" s="10">
        <v>1066</v>
      </c>
      <c r="W114" s="10">
        <v>1572</v>
      </c>
      <c r="X114" s="10">
        <v>1082</v>
      </c>
      <c r="Y114" s="10">
        <v>1650</v>
      </c>
      <c r="Z114" s="10">
        <v>1086</v>
      </c>
      <c r="AA114" s="10">
        <v>1736</v>
      </c>
      <c r="AB114" s="10">
        <v>732</v>
      </c>
      <c r="AC114" s="3"/>
      <c r="AD114" s="10">
        <f t="shared" si="146"/>
        <v>258</v>
      </c>
      <c r="AE114" s="10">
        <f t="shared" si="147"/>
        <v>624</v>
      </c>
      <c r="AF114" s="10">
        <f t="shared" si="148"/>
        <v>210</v>
      </c>
      <c r="AG114" s="10">
        <f t="shared" si="149"/>
        <v>420</v>
      </c>
      <c r="AH114" s="10">
        <f t="shared" si="150"/>
        <v>198</v>
      </c>
      <c r="AI114" s="10">
        <f t="shared" si="151"/>
        <v>22</v>
      </c>
      <c r="AJ114" s="10">
        <f t="shared" si="152"/>
        <v>330</v>
      </c>
      <c r="AK114" s="10">
        <f t="shared" si="153"/>
        <v>6</v>
      </c>
      <c r="AL114" s="10">
        <f t="shared" si="154"/>
        <v>416</v>
      </c>
      <c r="AM114" s="10">
        <f t="shared" si="155"/>
        <v>414</v>
      </c>
      <c r="AO114" s="10">
        <f t="shared" si="156"/>
        <v>256</v>
      </c>
      <c r="AP114" s="10">
        <f t="shared" si="157"/>
        <v>652</v>
      </c>
      <c r="AQ114" s="10">
        <f t="shared" si="158"/>
        <v>130</v>
      </c>
      <c r="AR114" s="10">
        <f t="shared" si="159"/>
        <v>436</v>
      </c>
      <c r="AS114" s="10">
        <f t="shared" si="160"/>
        <v>146</v>
      </c>
      <c r="AT114" s="10">
        <f t="shared" si="161"/>
        <v>44</v>
      </c>
      <c r="AU114" s="10">
        <f t="shared" si="162"/>
        <v>268</v>
      </c>
      <c r="AV114" s="10">
        <f t="shared" si="163"/>
        <v>28</v>
      </c>
      <c r="AW114" s="10">
        <f t="shared" si="164"/>
        <v>346</v>
      </c>
      <c r="AX114" s="10">
        <f t="shared" si="165"/>
        <v>24</v>
      </c>
      <c r="AY114" s="10">
        <f t="shared" si="166"/>
        <v>432</v>
      </c>
      <c r="AZ114" s="10">
        <f t="shared" si="167"/>
        <v>378</v>
      </c>
      <c r="BA114" s="3"/>
      <c r="BB114" s="11">
        <f>AD114*11.7/159.75</f>
        <v>18.895774647887322</v>
      </c>
      <c r="BC114" s="11">
        <f t="shared" ref="BC114:BX114" si="727">AE114*11.7/159.75</f>
        <v>45.701408450704221</v>
      </c>
      <c r="BD114" s="11">
        <f t="shared" si="727"/>
        <v>15.380281690140846</v>
      </c>
      <c r="BE114" s="11">
        <f t="shared" si="727"/>
        <v>30.760563380281692</v>
      </c>
      <c r="BF114" s="11">
        <f t="shared" si="727"/>
        <v>14.501408450704226</v>
      </c>
      <c r="BG114" s="11">
        <f t="shared" si="727"/>
        <v>1.6112676056338027</v>
      </c>
      <c r="BH114" s="11">
        <f t="shared" si="727"/>
        <v>24.16901408450704</v>
      </c>
      <c r="BI114" s="11">
        <f t="shared" si="727"/>
        <v>0.43943661971830977</v>
      </c>
      <c r="BJ114" s="11">
        <f t="shared" si="727"/>
        <v>30.467605633802815</v>
      </c>
      <c r="BK114" s="11">
        <f t="shared" si="727"/>
        <v>30.321126760563377</v>
      </c>
      <c r="BL114" s="11">
        <f t="shared" si="727"/>
        <v>0</v>
      </c>
      <c r="BM114" s="11">
        <f t="shared" si="727"/>
        <v>18.749295774647887</v>
      </c>
      <c r="BN114" s="11">
        <f t="shared" si="727"/>
        <v>47.752112676056335</v>
      </c>
      <c r="BO114" s="11">
        <f t="shared" si="727"/>
        <v>9.52112676056338</v>
      </c>
      <c r="BP114" s="11">
        <f t="shared" si="727"/>
        <v>31.932394366197183</v>
      </c>
      <c r="BQ114" s="11">
        <f t="shared" si="727"/>
        <v>10.692957746478871</v>
      </c>
      <c r="BR114" s="11">
        <f t="shared" si="727"/>
        <v>3.2225352112676053</v>
      </c>
      <c r="BS114" s="11">
        <f t="shared" si="727"/>
        <v>19.628169014084506</v>
      </c>
      <c r="BT114" s="11">
        <f t="shared" si="727"/>
        <v>2.0507042253521126</v>
      </c>
      <c r="BU114" s="11">
        <f t="shared" si="727"/>
        <v>25.340845070422535</v>
      </c>
      <c r="BV114" s="11">
        <f t="shared" si="727"/>
        <v>1.7577464788732391</v>
      </c>
      <c r="BW114" s="11">
        <f t="shared" si="727"/>
        <v>31.639436619718307</v>
      </c>
      <c r="BX114" s="11">
        <f t="shared" si="727"/>
        <v>27.684507042253518</v>
      </c>
      <c r="BY114" s="3"/>
      <c r="BZ114" s="11">
        <f t="shared" si="559"/>
        <v>49.453705967519163</v>
      </c>
      <c r="CA114" s="11">
        <f t="shared" si="560"/>
        <v>34.391355372250288</v>
      </c>
      <c r="CB114" s="11">
        <f t="shared" si="561"/>
        <v>14.590648729618598</v>
      </c>
      <c r="CC114" s="11">
        <f t="shared" si="562"/>
        <v>24.173008632767441</v>
      </c>
      <c r="CD114" s="11">
        <f t="shared" si="563"/>
        <v>42.98424968621746</v>
      </c>
      <c r="CE114" s="11"/>
      <c r="CF114" s="11">
        <f t="shared" si="564"/>
        <v>51.301075593714494</v>
      </c>
      <c r="CG114" s="11">
        <f t="shared" si="565"/>
        <v>33.321609576205319</v>
      </c>
      <c r="CH114" s="11">
        <f t="shared" si="566"/>
        <v>11.167993488350628</v>
      </c>
      <c r="CI114" s="11">
        <f t="shared" si="567"/>
        <v>19.73500460261776</v>
      </c>
      <c r="CJ114" s="11">
        <f t="shared" si="568"/>
        <v>25.401734223614522</v>
      </c>
      <c r="CK114" s="11">
        <f t="shared" si="569"/>
        <v>42.041478087547738</v>
      </c>
      <c r="CL114" s="5"/>
      <c r="CM114" s="11">
        <f t="shared" si="570"/>
        <v>15.348861265720473</v>
      </c>
      <c r="CN114" s="11">
        <f t="shared" si="571"/>
        <v>29.162542110195112</v>
      </c>
      <c r="CO114" s="11">
        <f t="shared" si="572"/>
        <v>9.7383667290920801</v>
      </c>
      <c r="CP114" s="11">
        <f t="shared" si="573"/>
        <v>30.538298269195312</v>
      </c>
      <c r="CQ114" s="11">
        <f t="shared" si="574"/>
        <v>19.247346238759143</v>
      </c>
      <c r="CR114" s="11"/>
      <c r="CS114" s="11">
        <f t="shared" si="575"/>
        <v>18.314545879049316</v>
      </c>
      <c r="CT114" s="11">
        <f t="shared" si="576"/>
        <v>28.733764120898698</v>
      </c>
      <c r="CU114" s="11">
        <f t="shared" si="577"/>
        <v>9.0117250433143141</v>
      </c>
      <c r="CV114" s="11">
        <f t="shared" si="578"/>
        <v>5.7201828612274106</v>
      </c>
      <c r="CW114" s="11">
        <f t="shared" si="579"/>
        <v>26.680876462659747</v>
      </c>
      <c r="CX114" s="11">
        <f t="shared" si="580"/>
        <v>23.850881050384434</v>
      </c>
      <c r="CY114" s="11">
        <f t="shared" si="581"/>
        <v>31.544693829358035</v>
      </c>
      <c r="CZ114" s="11">
        <f t="shared" si="582"/>
        <v>28.308344994893826</v>
      </c>
    </row>
    <row r="115" spans="1:104" s="20" customFormat="1" ht="15.75" thickBot="1">
      <c r="A115" s="19" t="s">
        <v>51</v>
      </c>
      <c r="B115" s="20">
        <v>904</v>
      </c>
      <c r="C115" s="20">
        <v>1030</v>
      </c>
      <c r="D115" s="20">
        <v>622</v>
      </c>
      <c r="E115" s="20">
        <v>352</v>
      </c>
      <c r="F115" s="20">
        <v>686</v>
      </c>
      <c r="G115" s="20">
        <v>508</v>
      </c>
      <c r="H115" s="20">
        <v>688</v>
      </c>
      <c r="I115" s="20">
        <v>838</v>
      </c>
      <c r="J115" s="20">
        <v>540</v>
      </c>
      <c r="K115" s="20">
        <v>876</v>
      </c>
      <c r="L115" s="20">
        <v>464</v>
      </c>
      <c r="M115" s="20">
        <v>552</v>
      </c>
      <c r="O115" s="20">
        <v>1330</v>
      </c>
      <c r="P115" s="20">
        <v>1050</v>
      </c>
      <c r="Q115" s="20">
        <v>1648</v>
      </c>
      <c r="R115" s="20">
        <v>314</v>
      </c>
      <c r="S115" s="20">
        <v>1494</v>
      </c>
      <c r="T115" s="20">
        <v>494</v>
      </c>
      <c r="U115" s="20">
        <v>1496</v>
      </c>
      <c r="V115" s="20">
        <v>874</v>
      </c>
      <c r="W115" s="20">
        <v>1626</v>
      </c>
      <c r="X115" s="20">
        <v>864</v>
      </c>
      <c r="Y115" s="20">
        <v>1714</v>
      </c>
      <c r="Z115" s="20">
        <v>906</v>
      </c>
      <c r="AA115" s="20">
        <v>1808</v>
      </c>
      <c r="AB115" s="20">
        <v>578</v>
      </c>
      <c r="AC115" s="14"/>
      <c r="AD115" s="20">
        <f t="shared" si="146"/>
        <v>282</v>
      </c>
      <c r="AE115" s="20">
        <f t="shared" si="147"/>
        <v>678</v>
      </c>
      <c r="AF115" s="20">
        <f t="shared" si="148"/>
        <v>218</v>
      </c>
      <c r="AG115" s="20">
        <f t="shared" si="149"/>
        <v>522</v>
      </c>
      <c r="AH115" s="20">
        <f t="shared" si="150"/>
        <v>216</v>
      </c>
      <c r="AI115" s="20">
        <f t="shared" si="151"/>
        <v>192</v>
      </c>
      <c r="AJ115" s="20">
        <f t="shared" si="152"/>
        <v>364</v>
      </c>
      <c r="AK115" s="20">
        <f t="shared" si="153"/>
        <v>154</v>
      </c>
      <c r="AL115" s="20">
        <f t="shared" si="154"/>
        <v>440</v>
      </c>
      <c r="AM115" s="20">
        <f t="shared" si="155"/>
        <v>478</v>
      </c>
      <c r="AO115" s="20">
        <f t="shared" si="156"/>
        <v>318</v>
      </c>
      <c r="AP115" s="20">
        <f t="shared" si="157"/>
        <v>736</v>
      </c>
      <c r="AQ115" s="20">
        <f t="shared" si="158"/>
        <v>164</v>
      </c>
      <c r="AR115" s="20">
        <f t="shared" si="159"/>
        <v>556</v>
      </c>
      <c r="AS115" s="20">
        <f t="shared" si="160"/>
        <v>166</v>
      </c>
      <c r="AT115" s="20">
        <f t="shared" si="161"/>
        <v>176</v>
      </c>
      <c r="AU115" s="20">
        <f t="shared" si="162"/>
        <v>296</v>
      </c>
      <c r="AV115" s="20">
        <f t="shared" si="163"/>
        <v>186</v>
      </c>
      <c r="AW115" s="20">
        <f t="shared" si="164"/>
        <v>384</v>
      </c>
      <c r="AX115" s="20">
        <f t="shared" si="165"/>
        <v>144</v>
      </c>
      <c r="AY115" s="20">
        <f t="shared" si="166"/>
        <v>478</v>
      </c>
      <c r="AZ115" s="20">
        <f t="shared" si="167"/>
        <v>472</v>
      </c>
      <c r="BA115" s="14"/>
      <c r="BB115" s="21">
        <f>AD115*11.7/150</f>
        <v>21.995999999999999</v>
      </c>
      <c r="BC115" s="21">
        <f t="shared" ref="BC115:BX115" si="728">AE115*11.7/150</f>
        <v>52.883999999999993</v>
      </c>
      <c r="BD115" s="21">
        <f t="shared" si="728"/>
        <v>17.003999999999998</v>
      </c>
      <c r="BE115" s="21">
        <f t="shared" si="728"/>
        <v>40.716000000000001</v>
      </c>
      <c r="BF115" s="21">
        <f t="shared" si="728"/>
        <v>16.847999999999999</v>
      </c>
      <c r="BG115" s="21">
        <f t="shared" si="728"/>
        <v>14.975999999999997</v>
      </c>
      <c r="BH115" s="21">
        <f t="shared" si="728"/>
        <v>28.391999999999999</v>
      </c>
      <c r="BI115" s="21">
        <f t="shared" si="728"/>
        <v>12.012</v>
      </c>
      <c r="BJ115" s="21">
        <f t="shared" si="728"/>
        <v>34.32</v>
      </c>
      <c r="BK115" s="21">
        <f t="shared" si="728"/>
        <v>37.283999999999999</v>
      </c>
      <c r="BL115" s="21">
        <f t="shared" si="728"/>
        <v>0</v>
      </c>
      <c r="BM115" s="21">
        <f t="shared" si="728"/>
        <v>24.803999999999998</v>
      </c>
      <c r="BN115" s="21">
        <f t="shared" si="728"/>
        <v>57.407999999999994</v>
      </c>
      <c r="BO115" s="21">
        <f t="shared" si="728"/>
        <v>12.792</v>
      </c>
      <c r="BP115" s="21">
        <f t="shared" si="728"/>
        <v>43.368000000000002</v>
      </c>
      <c r="BQ115" s="21">
        <f t="shared" si="728"/>
        <v>12.947999999999999</v>
      </c>
      <c r="BR115" s="21">
        <f t="shared" si="728"/>
        <v>13.727999999999998</v>
      </c>
      <c r="BS115" s="21">
        <f t="shared" si="728"/>
        <v>23.087999999999997</v>
      </c>
      <c r="BT115" s="21">
        <f t="shared" si="728"/>
        <v>14.507999999999999</v>
      </c>
      <c r="BU115" s="21">
        <f t="shared" si="728"/>
        <v>29.951999999999995</v>
      </c>
      <c r="BV115" s="21">
        <f t="shared" si="728"/>
        <v>11.231999999999999</v>
      </c>
      <c r="BW115" s="21">
        <f t="shared" si="728"/>
        <v>37.283999999999999</v>
      </c>
      <c r="BX115" s="21">
        <f t="shared" si="728"/>
        <v>36.815999999999995</v>
      </c>
      <c r="BY115" s="14"/>
      <c r="BZ115" s="21">
        <f t="shared" si="559"/>
        <v>57.276011313638101</v>
      </c>
      <c r="CA115" s="21">
        <f t="shared" si="560"/>
        <v>44.124014685882791</v>
      </c>
      <c r="CB115" s="21">
        <f t="shared" si="561"/>
        <v>22.541865051499173</v>
      </c>
      <c r="CC115" s="21">
        <f t="shared" si="562"/>
        <v>30.828457762268936</v>
      </c>
      <c r="CD115" s="21">
        <f t="shared" si="563"/>
        <v>50.675033852973392</v>
      </c>
      <c r="CE115" s="21"/>
      <c r="CF115" s="21">
        <f t="shared" si="564"/>
        <v>62.537323895414637</v>
      </c>
      <c r="CG115" s="21">
        <f t="shared" si="565"/>
        <v>45.215248401396629</v>
      </c>
      <c r="CH115" s="21">
        <f t="shared" si="566"/>
        <v>18.870842270550614</v>
      </c>
      <c r="CI115" s="21">
        <f t="shared" si="567"/>
        <v>27.267889687322704</v>
      </c>
      <c r="CJ115" s="21">
        <f t="shared" si="568"/>
        <v>31.988750022468832</v>
      </c>
      <c r="CK115" s="21">
        <f t="shared" si="569"/>
        <v>52.397657504892329</v>
      </c>
      <c r="CL115" s="16"/>
      <c r="CM115" s="21">
        <f t="shared" si="570"/>
        <v>13.15219707881538</v>
      </c>
      <c r="CN115" s="21">
        <f t="shared" si="571"/>
        <v>25.740472722931877</v>
      </c>
      <c r="CO115" s="21">
        <f t="shared" si="572"/>
        <v>11.91844083762637</v>
      </c>
      <c r="CP115" s="21">
        <f t="shared" si="573"/>
        <v>25.957949996099458</v>
      </c>
      <c r="CQ115" s="21">
        <f t="shared" si="574"/>
        <v>19.880668399226415</v>
      </c>
      <c r="CR115" s="21"/>
      <c r="CS115" s="21">
        <f t="shared" si="575"/>
        <v>18.477276422676578</v>
      </c>
      <c r="CT115" s="21">
        <f t="shared" si="576"/>
        <v>29.640410523472852</v>
      </c>
      <c r="CU115" s="21">
        <f t="shared" si="577"/>
        <v>10.169955752116131</v>
      </c>
      <c r="CV115" s="21">
        <f t="shared" si="578"/>
        <v>7.6056999677873147</v>
      </c>
      <c r="CW115" s="21">
        <f t="shared" si="579"/>
        <v>26.613892612693842</v>
      </c>
      <c r="CX115" s="21">
        <f t="shared" si="580"/>
        <v>24.078639164205271</v>
      </c>
      <c r="CY115" s="21">
        <f t="shared" si="581"/>
        <v>30.641592908985658</v>
      </c>
      <c r="CZ115" s="21">
        <f t="shared" si="582"/>
        <v>26.441884955501941</v>
      </c>
    </row>
    <row r="116" spans="1:104" s="10" customFormat="1">
      <c r="A116" s="9" t="s">
        <v>85</v>
      </c>
      <c r="B116" s="10">
        <v>999</v>
      </c>
      <c r="C116" s="10">
        <v>693</v>
      </c>
      <c r="D116" s="10">
        <v>898</v>
      </c>
      <c r="E116" s="10">
        <v>354</v>
      </c>
      <c r="F116" s="10">
        <v>949</v>
      </c>
      <c r="G116" s="10">
        <v>459</v>
      </c>
      <c r="H116" s="10">
        <v>906</v>
      </c>
      <c r="I116" s="10">
        <v>616</v>
      </c>
      <c r="J116" s="10">
        <v>840</v>
      </c>
      <c r="K116" s="10">
        <v>619</v>
      </c>
      <c r="L116" s="10">
        <v>803</v>
      </c>
      <c r="M116" s="10">
        <v>487</v>
      </c>
      <c r="O116" s="10">
        <v>1250</v>
      </c>
      <c r="P116" s="10">
        <v>713</v>
      </c>
      <c r="Q116" s="10">
        <v>1373</v>
      </c>
      <c r="R116" s="10">
        <v>366</v>
      </c>
      <c r="S116" s="10">
        <v>1283</v>
      </c>
      <c r="T116" s="10">
        <v>491</v>
      </c>
      <c r="U116" s="10">
        <v>1337</v>
      </c>
      <c r="V116" s="10">
        <v>646</v>
      </c>
      <c r="W116" s="10">
        <v>1399</v>
      </c>
      <c r="X116" s="10">
        <v>655</v>
      </c>
      <c r="Y116" s="10">
        <v>1436</v>
      </c>
      <c r="Z116" s="10">
        <v>678</v>
      </c>
      <c r="AA116" s="10">
        <v>1464</v>
      </c>
      <c r="AB116" s="10">
        <v>523</v>
      </c>
      <c r="AC116" s="3"/>
      <c r="AD116" s="10">
        <f t="shared" si="146"/>
        <v>101</v>
      </c>
      <c r="AE116" s="10">
        <f t="shared" si="147"/>
        <v>339</v>
      </c>
      <c r="AF116" s="10">
        <f t="shared" si="148"/>
        <v>50</v>
      </c>
      <c r="AG116" s="10">
        <f t="shared" si="149"/>
        <v>234</v>
      </c>
      <c r="AH116" s="10">
        <f t="shared" si="150"/>
        <v>93</v>
      </c>
      <c r="AI116" s="10">
        <f t="shared" si="151"/>
        <v>77</v>
      </c>
      <c r="AJ116" s="10">
        <f t="shared" si="152"/>
        <v>159</v>
      </c>
      <c r="AK116" s="10">
        <f t="shared" si="153"/>
        <v>74</v>
      </c>
      <c r="AL116" s="10">
        <f t="shared" si="154"/>
        <v>196</v>
      </c>
      <c r="AM116" s="10">
        <f t="shared" si="155"/>
        <v>206</v>
      </c>
      <c r="AO116" s="10">
        <f t="shared" si="156"/>
        <v>123</v>
      </c>
      <c r="AP116" s="10">
        <f t="shared" si="157"/>
        <v>347</v>
      </c>
      <c r="AQ116" s="10">
        <f t="shared" si="158"/>
        <v>33</v>
      </c>
      <c r="AR116" s="10">
        <f t="shared" si="159"/>
        <v>222</v>
      </c>
      <c r="AS116" s="10">
        <f t="shared" si="160"/>
        <v>87</v>
      </c>
      <c r="AT116" s="10">
        <f t="shared" si="161"/>
        <v>67</v>
      </c>
      <c r="AU116" s="10">
        <f t="shared" si="162"/>
        <v>149</v>
      </c>
      <c r="AV116" s="10">
        <f t="shared" si="163"/>
        <v>58</v>
      </c>
      <c r="AW116" s="10">
        <f t="shared" si="164"/>
        <v>186</v>
      </c>
      <c r="AX116" s="10">
        <f t="shared" si="165"/>
        <v>35</v>
      </c>
      <c r="AY116" s="10">
        <f t="shared" si="166"/>
        <v>214</v>
      </c>
      <c r="AZ116" s="10">
        <f t="shared" si="167"/>
        <v>190</v>
      </c>
      <c r="BA116" s="3"/>
      <c r="BB116" s="11">
        <f t="shared" ref="BB116:BK116" si="729">AD116*11.7/82</f>
        <v>14.410975609756095</v>
      </c>
      <c r="BC116" s="11">
        <f t="shared" si="729"/>
        <v>48.369512195121949</v>
      </c>
      <c r="BD116" s="11">
        <f t="shared" si="729"/>
        <v>7.1341463414634143</v>
      </c>
      <c r="BE116" s="11">
        <f t="shared" si="729"/>
        <v>33.387804878048776</v>
      </c>
      <c r="BF116" s="11">
        <f t="shared" si="729"/>
        <v>13.269512195121949</v>
      </c>
      <c r="BG116" s="11">
        <f t="shared" si="729"/>
        <v>10.986585365853658</v>
      </c>
      <c r="BH116" s="11">
        <f t="shared" si="729"/>
        <v>22.686585365853659</v>
      </c>
      <c r="BI116" s="11">
        <f t="shared" si="729"/>
        <v>10.558536585365854</v>
      </c>
      <c r="BJ116" s="11">
        <f t="shared" si="729"/>
        <v>27.965853658536584</v>
      </c>
      <c r="BK116" s="11">
        <f t="shared" si="729"/>
        <v>29.392682926829266</v>
      </c>
      <c r="BL116" s="11"/>
      <c r="BM116" s="11">
        <f t="shared" ref="BM116:BX116" si="730">AO116*11.7/82</f>
        <v>17.549999999999997</v>
      </c>
      <c r="BN116" s="11">
        <f t="shared" si="730"/>
        <v>49.510975609756095</v>
      </c>
      <c r="BO116" s="11">
        <f t="shared" si="730"/>
        <v>4.7085365853658532</v>
      </c>
      <c r="BP116" s="11">
        <f t="shared" si="730"/>
        <v>31.675609756097558</v>
      </c>
      <c r="BQ116" s="11">
        <f t="shared" si="730"/>
        <v>12.413414634146342</v>
      </c>
      <c r="BR116" s="11">
        <f t="shared" si="730"/>
        <v>9.5597560975609746</v>
      </c>
      <c r="BS116" s="11">
        <f t="shared" si="730"/>
        <v>21.259756097560974</v>
      </c>
      <c r="BT116" s="11">
        <f t="shared" si="730"/>
        <v>8.275609756097559</v>
      </c>
      <c r="BU116" s="11">
        <f t="shared" si="730"/>
        <v>26.539024390243899</v>
      </c>
      <c r="BV116" s="11">
        <f t="shared" si="730"/>
        <v>4.9939024390243905</v>
      </c>
      <c r="BW116" s="11">
        <f t="shared" si="730"/>
        <v>30.534146341463412</v>
      </c>
      <c r="BX116" s="11">
        <f t="shared" si="730"/>
        <v>27.109756097560975</v>
      </c>
      <c r="BY116" s="3"/>
      <c r="BZ116" s="11">
        <f t="shared" si="559"/>
        <v>50.470644220368698</v>
      </c>
      <c r="CA116" s="11">
        <f t="shared" si="560"/>
        <v>34.141493209818364</v>
      </c>
      <c r="CB116" s="11">
        <f t="shared" si="561"/>
        <v>17.227449372953615</v>
      </c>
      <c r="CC116" s="11">
        <f t="shared" si="562"/>
        <v>25.023266181429523</v>
      </c>
      <c r="CD116" s="11">
        <f t="shared" si="563"/>
        <v>40.571157002084675</v>
      </c>
      <c r="CE116" s="11"/>
      <c r="CF116" s="11">
        <f t="shared" si="564"/>
        <v>52.529412768751399</v>
      </c>
      <c r="CG116" s="11">
        <f t="shared" si="565"/>
        <v>32.023656415161454</v>
      </c>
      <c r="CH116" s="11">
        <f t="shared" si="566"/>
        <v>15.667858804702472</v>
      </c>
      <c r="CI116" s="11">
        <f t="shared" si="567"/>
        <v>22.813657009848249</v>
      </c>
      <c r="CJ116" s="11">
        <f t="shared" si="568"/>
        <v>27.004793595886905</v>
      </c>
      <c r="CK116" s="11">
        <f t="shared" si="569"/>
        <v>40.832254021436874</v>
      </c>
      <c r="CL116" s="5"/>
      <c r="CM116" s="11">
        <f t="shared" si="570"/>
        <v>16.655443504582063</v>
      </c>
      <c r="CN116" s="11">
        <f t="shared" si="571"/>
        <v>23.226221169010476</v>
      </c>
      <c r="CO116" s="11">
        <f t="shared" si="572"/>
        <v>9.4267965323004645</v>
      </c>
      <c r="CP116" s="11">
        <f t="shared" si="573"/>
        <v>19.560054757535493</v>
      </c>
      <c r="CQ116" s="11">
        <f t="shared" si="574"/>
        <v>23.320693986141173</v>
      </c>
      <c r="CR116" s="11"/>
      <c r="CS116" s="11">
        <f t="shared" si="575"/>
        <v>21.977339642532627</v>
      </c>
      <c r="CT116" s="11">
        <f t="shared" si="576"/>
        <v>23.419567220433116</v>
      </c>
      <c r="CU116" s="11">
        <f t="shared" si="577"/>
        <v>8.939059744381554</v>
      </c>
      <c r="CV116" s="11">
        <f t="shared" si="578"/>
        <v>6.2161303574698996</v>
      </c>
      <c r="CW116" s="11">
        <f t="shared" si="579"/>
        <v>22.473806585688195</v>
      </c>
      <c r="CX116" s="11">
        <f t="shared" si="580"/>
        <v>25.892135714345564</v>
      </c>
      <c r="CY116" s="11">
        <f t="shared" si="581"/>
        <v>28.661871316103358</v>
      </c>
      <c r="CZ116" s="11">
        <f t="shared" si="582"/>
        <v>20.993793911721923</v>
      </c>
    </row>
    <row r="117" spans="1:104" s="10" customFormat="1">
      <c r="A117" s="9" t="s">
        <v>86</v>
      </c>
      <c r="B117" s="10">
        <v>1072</v>
      </c>
      <c r="C117" s="10">
        <v>692</v>
      </c>
      <c r="D117" s="10">
        <v>975</v>
      </c>
      <c r="E117" s="10">
        <v>360</v>
      </c>
      <c r="F117" s="10">
        <v>1030</v>
      </c>
      <c r="G117" s="10">
        <v>473</v>
      </c>
      <c r="H117" s="10">
        <v>990</v>
      </c>
      <c r="I117" s="10">
        <v>688</v>
      </c>
      <c r="J117" s="10">
        <v>923</v>
      </c>
      <c r="K117" s="10">
        <v>691</v>
      </c>
      <c r="L117" s="10">
        <v>878</v>
      </c>
      <c r="M117" s="10">
        <v>491</v>
      </c>
      <c r="O117" s="10">
        <v>1305</v>
      </c>
      <c r="P117" s="10">
        <v>713</v>
      </c>
      <c r="Q117" s="10">
        <v>1434</v>
      </c>
      <c r="R117" s="10">
        <v>379</v>
      </c>
      <c r="S117" s="10">
        <v>1350</v>
      </c>
      <c r="T117" s="10">
        <v>510</v>
      </c>
      <c r="U117" s="10">
        <v>1373</v>
      </c>
      <c r="V117" s="10">
        <v>711</v>
      </c>
      <c r="W117" s="10">
        <v>1431</v>
      </c>
      <c r="X117" s="10">
        <v>729</v>
      </c>
      <c r="Y117" s="10">
        <v>1474</v>
      </c>
      <c r="Z117" s="10">
        <v>725</v>
      </c>
      <c r="AA117" s="10">
        <v>1521</v>
      </c>
      <c r="AB117" s="10">
        <v>535</v>
      </c>
      <c r="AC117" s="3"/>
      <c r="AD117" s="10">
        <f t="shared" ref="AD117:AD121" si="731">ABS(B117-D117)</f>
        <v>97</v>
      </c>
      <c r="AE117" s="10">
        <f t="shared" ref="AE117:AE121" si="732">ABS(C117-E117)</f>
        <v>332</v>
      </c>
      <c r="AF117" s="10">
        <f t="shared" ref="AF117:AF121" si="733">ABS(B117-F117)</f>
        <v>42</v>
      </c>
      <c r="AG117" s="10">
        <f t="shared" ref="AG117:AG121" si="734">ABS(C117-G117)</f>
        <v>219</v>
      </c>
      <c r="AH117" s="10">
        <f t="shared" ref="AH117:AH121" si="735">ABS(B117-H117)</f>
        <v>82</v>
      </c>
      <c r="AI117" s="10">
        <f t="shared" ref="AI117:AI121" si="736">ABS(C117-I117)</f>
        <v>4</v>
      </c>
      <c r="AJ117" s="10">
        <f t="shared" ref="AJ117:AJ121" si="737">ABS(B117-J117)</f>
        <v>149</v>
      </c>
      <c r="AK117" s="10">
        <f t="shared" ref="AK117:AK121" si="738">ABS(C117-K117)</f>
        <v>1</v>
      </c>
      <c r="AL117" s="10">
        <f t="shared" ref="AL117:AL121" si="739">ABS(B117-L117)</f>
        <v>194</v>
      </c>
      <c r="AM117" s="10">
        <f t="shared" ref="AM117:AM121" si="740">ABS(C117-M117)</f>
        <v>201</v>
      </c>
      <c r="AO117" s="10">
        <f t="shared" ref="AO117:AO121" si="741">ABS(O117-Q117)</f>
        <v>129</v>
      </c>
      <c r="AP117" s="10">
        <f t="shared" ref="AP117:AP121" si="742">ABS(P117-R117)</f>
        <v>334</v>
      </c>
      <c r="AQ117" s="10">
        <f t="shared" ref="AQ117:AQ121" si="743">ABS(O117-S117)</f>
        <v>45</v>
      </c>
      <c r="AR117" s="10">
        <f t="shared" ref="AR117:AR121" si="744">ABS(P117-T117)</f>
        <v>203</v>
      </c>
      <c r="AS117" s="10">
        <f t="shared" ref="AS117:AS121" si="745">ABS(O117-U117)</f>
        <v>68</v>
      </c>
      <c r="AT117" s="10">
        <f t="shared" ref="AT117:AT121" si="746">ABS(P117-V117)</f>
        <v>2</v>
      </c>
      <c r="AU117" s="10">
        <f t="shared" ref="AU117:AU121" si="747">ABS(O117-W117)</f>
        <v>126</v>
      </c>
      <c r="AV117" s="10">
        <f t="shared" ref="AV117:AV121" si="748">ABS(P117-X117)</f>
        <v>16</v>
      </c>
      <c r="AW117" s="10">
        <f t="shared" ref="AW117:AW121" si="749">ABS(O117-Y117)</f>
        <v>169</v>
      </c>
      <c r="AX117" s="10">
        <f t="shared" ref="AX117:AX121" si="750">ABS(P117-Z117)</f>
        <v>12</v>
      </c>
      <c r="AY117" s="10">
        <f t="shared" ref="AY117:AY121" si="751">ABS(O117-AA117)</f>
        <v>216</v>
      </c>
      <c r="AZ117" s="10">
        <f t="shared" ref="AZ117:AZ121" si="752">ABS(P117-AB117)</f>
        <v>178</v>
      </c>
      <c r="BA117" s="3"/>
      <c r="BB117" s="11">
        <f t="shared" ref="BB117:BB118" si="753">AD117*11.7/82</f>
        <v>13.840243902439022</v>
      </c>
      <c r="BC117" s="11">
        <f t="shared" ref="BC117:BC118" si="754">AE117*11.7/82</f>
        <v>47.37073170731707</v>
      </c>
      <c r="BD117" s="11">
        <f t="shared" ref="BD117:BD118" si="755">AF117*11.7/82</f>
        <v>5.9926829268292678</v>
      </c>
      <c r="BE117" s="11">
        <f t="shared" ref="BE117:BE118" si="756">AG117*11.7/82</f>
        <v>31.247560975609751</v>
      </c>
      <c r="BF117" s="11">
        <f t="shared" ref="BF117:BF118" si="757">AH117*11.7/82</f>
        <v>11.7</v>
      </c>
      <c r="BG117" s="11">
        <f t="shared" ref="BG117:BG118" si="758">AI117*11.7/82</f>
        <v>0.57073170731707312</v>
      </c>
      <c r="BH117" s="11">
        <f t="shared" ref="BH117:BH118" si="759">AJ117*11.7/82</f>
        <v>21.259756097560974</v>
      </c>
      <c r="BI117" s="11">
        <f t="shared" ref="BI117:BI118" si="760">AK117*11.7/82</f>
        <v>0.14268292682926828</v>
      </c>
      <c r="BJ117" s="11">
        <f t="shared" ref="BJ117:BJ118" si="761">AL117*11.7/82</f>
        <v>27.680487804878044</v>
      </c>
      <c r="BK117" s="11">
        <f t="shared" ref="BK117:BK118" si="762">AM117*11.7/82</f>
        <v>28.679268292682924</v>
      </c>
      <c r="BL117" s="11"/>
      <c r="BM117" s="11">
        <f t="shared" ref="BM117:BM118" si="763">AO117*11.7/82</f>
        <v>18.40609756097561</v>
      </c>
      <c r="BN117" s="11">
        <f t="shared" ref="BN117:BN118" si="764">AP117*11.7/82</f>
        <v>47.65609756097561</v>
      </c>
      <c r="BO117" s="11">
        <f t="shared" ref="BO117:BO118" si="765">AQ117*11.7/82</f>
        <v>6.4207317073170733</v>
      </c>
      <c r="BP117" s="11">
        <f t="shared" ref="BP117:BP118" si="766">AR117*11.7/82</f>
        <v>28.964634146341464</v>
      </c>
      <c r="BQ117" s="11">
        <f t="shared" ref="BQ117:BQ118" si="767">AS117*11.7/82</f>
        <v>9.7024390243902427</v>
      </c>
      <c r="BR117" s="11">
        <f t="shared" ref="BR117:BR118" si="768">AT117*11.7/82</f>
        <v>0.28536585365853656</v>
      </c>
      <c r="BS117" s="11">
        <f t="shared" ref="BS117:BS118" si="769">AU117*11.7/82</f>
        <v>17.978048780487804</v>
      </c>
      <c r="BT117" s="11">
        <f t="shared" ref="BT117:BT118" si="770">AV117*11.7/82</f>
        <v>2.2829268292682925</v>
      </c>
      <c r="BU117" s="11">
        <f t="shared" ref="BU117:BU118" si="771">AW117*11.7/82</f>
        <v>24.113414634146341</v>
      </c>
      <c r="BV117" s="11">
        <f t="shared" ref="BV117:BV118" si="772">AX117*11.7/82</f>
        <v>1.7121951219512193</v>
      </c>
      <c r="BW117" s="11">
        <f t="shared" ref="BW117:BW118" si="773">AY117*11.7/82</f>
        <v>30.819512195121948</v>
      </c>
      <c r="BX117" s="11">
        <f t="shared" ref="BX117:BX118" si="774">AZ117*11.7/82</f>
        <v>25.397560975609753</v>
      </c>
      <c r="BY117" s="3"/>
      <c r="BZ117" s="11">
        <f t="shared" si="559"/>
        <v>49.351176011981877</v>
      </c>
      <c r="CA117" s="11">
        <f t="shared" si="560"/>
        <v>31.817012989687772</v>
      </c>
      <c r="CB117" s="11">
        <f t="shared" si="561"/>
        <v>11.713912014426993</v>
      </c>
      <c r="CC117" s="11">
        <f t="shared" si="562"/>
        <v>21.260234893937309</v>
      </c>
      <c r="CD117" s="11">
        <f t="shared" si="563"/>
        <v>39.858623093625432</v>
      </c>
      <c r="CE117" s="11"/>
      <c r="CF117" s="11">
        <f t="shared" si="564"/>
        <v>51.087063550035616</v>
      </c>
      <c r="CG117" s="11">
        <f t="shared" si="565"/>
        <v>29.66775736197053</v>
      </c>
      <c r="CH117" s="11">
        <f t="shared" si="566"/>
        <v>9.7066346738941895</v>
      </c>
      <c r="CI117" s="11">
        <f t="shared" si="567"/>
        <v>18.122416860380184</v>
      </c>
      <c r="CJ117" s="11">
        <f t="shared" si="568"/>
        <v>24.174126198352994</v>
      </c>
      <c r="CK117" s="11">
        <f t="shared" si="569"/>
        <v>39.935929129733367</v>
      </c>
      <c r="CL117" s="5"/>
      <c r="CM117" s="11">
        <f t="shared" si="570"/>
        <v>17.931560102503536</v>
      </c>
      <c r="CN117" s="11">
        <f t="shared" si="571"/>
        <v>31.20322614938533</v>
      </c>
      <c r="CO117" s="11">
        <f t="shared" si="572"/>
        <v>9.5693344806904577</v>
      </c>
      <c r="CP117" s="11">
        <f t="shared" si="573"/>
        <v>29.249999999999993</v>
      </c>
      <c r="CQ117" s="11">
        <f t="shared" si="574"/>
        <v>23.257754746742155</v>
      </c>
      <c r="CR117" s="11"/>
      <c r="CS117" s="11">
        <f t="shared" si="575"/>
        <v>22.204049162858805</v>
      </c>
      <c r="CT117" s="11">
        <f t="shared" si="576"/>
        <v>28.866417039851342</v>
      </c>
      <c r="CU117" s="11">
        <f t="shared" si="577"/>
        <v>8.5132817812225703</v>
      </c>
      <c r="CV117" s="11">
        <f t="shared" si="578"/>
        <v>6.1618543345308172</v>
      </c>
      <c r="CW117" s="11">
        <f t="shared" si="579"/>
        <v>24.616423381941104</v>
      </c>
      <c r="CX117" s="11">
        <f t="shared" si="580"/>
        <v>25.485982692478405</v>
      </c>
      <c r="CY117" s="11">
        <f t="shared" si="581"/>
        <v>29.077226196522936</v>
      </c>
      <c r="CZ117" s="11">
        <f t="shared" si="582"/>
        <v>26.442191557217832</v>
      </c>
    </row>
    <row r="118" spans="1:104" s="20" customFormat="1" ht="15.75" thickBot="1">
      <c r="A118" s="19" t="s">
        <v>87</v>
      </c>
      <c r="B118" s="20">
        <v>951</v>
      </c>
      <c r="C118" s="20">
        <v>745</v>
      </c>
      <c r="D118" s="20">
        <v>811</v>
      </c>
      <c r="E118" s="20">
        <v>318</v>
      </c>
      <c r="F118" s="20">
        <v>887</v>
      </c>
      <c r="G118" s="20">
        <v>397</v>
      </c>
      <c r="H118" s="20">
        <v>849</v>
      </c>
      <c r="I118" s="20">
        <v>648</v>
      </c>
      <c r="J118" s="20">
        <v>768</v>
      </c>
      <c r="K118" s="20">
        <v>653</v>
      </c>
      <c r="L118" s="20">
        <v>722</v>
      </c>
      <c r="M118" s="20">
        <v>467</v>
      </c>
      <c r="O118" s="20">
        <v>1235</v>
      </c>
      <c r="P118" s="20">
        <v>765</v>
      </c>
      <c r="Q118" s="20">
        <v>1388</v>
      </c>
      <c r="R118" s="20">
        <v>337</v>
      </c>
      <c r="S118" s="20">
        <v>1270</v>
      </c>
      <c r="T118" s="20">
        <v>442</v>
      </c>
      <c r="U118" s="20">
        <v>1319</v>
      </c>
      <c r="V118" s="20">
        <v>672</v>
      </c>
      <c r="W118" s="20">
        <v>1400</v>
      </c>
      <c r="X118" s="20">
        <v>680</v>
      </c>
      <c r="Y118" s="20">
        <v>1447</v>
      </c>
      <c r="Z118" s="20">
        <v>701</v>
      </c>
      <c r="AA118" s="20">
        <v>1475</v>
      </c>
      <c r="AB118" s="20">
        <v>500</v>
      </c>
      <c r="AC118" s="14"/>
      <c r="AD118" s="20">
        <f t="shared" si="731"/>
        <v>140</v>
      </c>
      <c r="AE118" s="20">
        <f t="shared" si="732"/>
        <v>427</v>
      </c>
      <c r="AF118" s="20">
        <f t="shared" si="733"/>
        <v>64</v>
      </c>
      <c r="AG118" s="20">
        <f t="shared" si="734"/>
        <v>348</v>
      </c>
      <c r="AH118" s="20">
        <f t="shared" si="735"/>
        <v>102</v>
      </c>
      <c r="AI118" s="20">
        <f t="shared" si="736"/>
        <v>97</v>
      </c>
      <c r="AJ118" s="20">
        <f t="shared" si="737"/>
        <v>183</v>
      </c>
      <c r="AK118" s="20">
        <f t="shared" si="738"/>
        <v>92</v>
      </c>
      <c r="AL118" s="20">
        <f t="shared" si="739"/>
        <v>229</v>
      </c>
      <c r="AM118" s="20">
        <f t="shared" si="740"/>
        <v>278</v>
      </c>
      <c r="AO118" s="20">
        <f t="shared" si="741"/>
        <v>153</v>
      </c>
      <c r="AP118" s="20">
        <f t="shared" si="742"/>
        <v>428</v>
      </c>
      <c r="AQ118" s="20">
        <f t="shared" si="743"/>
        <v>35</v>
      </c>
      <c r="AR118" s="20">
        <f t="shared" si="744"/>
        <v>323</v>
      </c>
      <c r="AS118" s="20">
        <f t="shared" si="745"/>
        <v>84</v>
      </c>
      <c r="AT118" s="20">
        <f t="shared" si="746"/>
        <v>93</v>
      </c>
      <c r="AU118" s="20">
        <f t="shared" si="747"/>
        <v>165</v>
      </c>
      <c r="AV118" s="20">
        <f t="shared" si="748"/>
        <v>85</v>
      </c>
      <c r="AW118" s="20">
        <f t="shared" si="749"/>
        <v>212</v>
      </c>
      <c r="AX118" s="20">
        <f t="shared" si="750"/>
        <v>64</v>
      </c>
      <c r="AY118" s="20">
        <f t="shared" si="751"/>
        <v>240</v>
      </c>
      <c r="AZ118" s="20">
        <f t="shared" si="752"/>
        <v>265</v>
      </c>
      <c r="BA118" s="14"/>
      <c r="BB118" s="21">
        <f t="shared" si="753"/>
        <v>19.975609756097562</v>
      </c>
      <c r="BC118" s="21">
        <f t="shared" si="754"/>
        <v>60.925609756097558</v>
      </c>
      <c r="BD118" s="21">
        <f t="shared" si="755"/>
        <v>9.13170731707317</v>
      </c>
      <c r="BE118" s="21">
        <f t="shared" si="756"/>
        <v>49.653658536585368</v>
      </c>
      <c r="BF118" s="21">
        <f t="shared" si="757"/>
        <v>14.553658536585365</v>
      </c>
      <c r="BG118" s="21">
        <f t="shared" si="758"/>
        <v>13.840243902439022</v>
      </c>
      <c r="BH118" s="21">
        <f t="shared" si="759"/>
        <v>26.110975609756096</v>
      </c>
      <c r="BI118" s="21">
        <f t="shared" si="760"/>
        <v>13.126829268292681</v>
      </c>
      <c r="BJ118" s="21">
        <f t="shared" si="761"/>
        <v>32.674390243902437</v>
      </c>
      <c r="BK118" s="21">
        <f t="shared" si="762"/>
        <v>39.665853658536584</v>
      </c>
      <c r="BL118" s="21"/>
      <c r="BM118" s="21">
        <f t="shared" si="763"/>
        <v>21.830487804878047</v>
      </c>
      <c r="BN118" s="21">
        <f t="shared" si="764"/>
        <v>61.068292682926824</v>
      </c>
      <c r="BO118" s="21">
        <f t="shared" si="765"/>
        <v>4.9939024390243905</v>
      </c>
      <c r="BP118" s="21">
        <f t="shared" si="766"/>
        <v>46.086585365853658</v>
      </c>
      <c r="BQ118" s="21">
        <f t="shared" si="767"/>
        <v>11.985365853658536</v>
      </c>
      <c r="BR118" s="21">
        <f t="shared" si="768"/>
        <v>13.269512195121949</v>
      </c>
      <c r="BS118" s="21">
        <f t="shared" si="769"/>
        <v>23.542682926829265</v>
      </c>
      <c r="BT118" s="21">
        <f t="shared" si="770"/>
        <v>12.128048780487804</v>
      </c>
      <c r="BU118" s="21">
        <f t="shared" si="771"/>
        <v>30.248780487804872</v>
      </c>
      <c r="BV118" s="21">
        <f t="shared" si="772"/>
        <v>9.13170731707317</v>
      </c>
      <c r="BW118" s="21">
        <f t="shared" si="773"/>
        <v>34.243902439024389</v>
      </c>
      <c r="BX118" s="21">
        <f t="shared" si="774"/>
        <v>37.810975609756099</v>
      </c>
      <c r="BY118" s="14"/>
      <c r="BZ118" s="21">
        <f t="shared" si="559"/>
        <v>64.116728778690742</v>
      </c>
      <c r="CA118" s="21">
        <f t="shared" si="560"/>
        <v>50.486373256478863</v>
      </c>
      <c r="CB118" s="21">
        <f t="shared" si="561"/>
        <v>20.08385740037318</v>
      </c>
      <c r="CC118" s="21">
        <f t="shared" si="562"/>
        <v>29.224932744699057</v>
      </c>
      <c r="CD118" s="21">
        <f t="shared" si="563"/>
        <v>51.390619029850839</v>
      </c>
      <c r="CE118" s="21"/>
      <c r="CF118" s="21">
        <f t="shared" si="564"/>
        <v>64.852961142931193</v>
      </c>
      <c r="CG118" s="21">
        <f t="shared" si="565"/>
        <v>46.35636323369868</v>
      </c>
      <c r="CH118" s="21">
        <f t="shared" si="566"/>
        <v>17.880966096453907</v>
      </c>
      <c r="CI118" s="21">
        <f t="shared" si="567"/>
        <v>26.482965970886074</v>
      </c>
      <c r="CJ118" s="21">
        <f t="shared" si="568"/>
        <v>31.597101125326237</v>
      </c>
      <c r="CK118" s="21">
        <f t="shared" si="569"/>
        <v>51.012887889385276</v>
      </c>
      <c r="CL118" s="16"/>
      <c r="CM118" s="21">
        <f t="shared" si="570"/>
        <v>15.641198943883474</v>
      </c>
      <c r="CN118" s="21">
        <f t="shared" si="571"/>
        <v>36.221516019957775</v>
      </c>
      <c r="CO118" s="21">
        <f t="shared" si="572"/>
        <v>11.579315107985353</v>
      </c>
      <c r="CP118" s="21">
        <f t="shared" si="573"/>
        <v>27.338584953243046</v>
      </c>
      <c r="CQ118" s="21">
        <f t="shared" si="574"/>
        <v>24.763607475592785</v>
      </c>
      <c r="CR118" s="21"/>
      <c r="CS118" s="21">
        <f t="shared" si="575"/>
        <v>22.537128497573093</v>
      </c>
      <c r="CT118" s="21">
        <f t="shared" si="576"/>
        <v>33.55355200528443</v>
      </c>
      <c r="CU118" s="21">
        <f t="shared" si="577"/>
        <v>11.613548839900398</v>
      </c>
      <c r="CV118" s="21">
        <f t="shared" si="578"/>
        <v>7.3450532103382846</v>
      </c>
      <c r="CW118" s="21">
        <f t="shared" si="579"/>
        <v>28.956198459203936</v>
      </c>
      <c r="CX118" s="21">
        <f t="shared" si="580"/>
        <v>26.362770346100522</v>
      </c>
      <c r="CY118" s="21">
        <f t="shared" si="581"/>
        <v>38.694178691431119</v>
      </c>
      <c r="CZ118" s="21">
        <f t="shared" si="582"/>
        <v>27.823170731707322</v>
      </c>
    </row>
    <row r="119" spans="1:104" s="10" customFormat="1">
      <c r="A119" s="9" t="s">
        <v>88</v>
      </c>
      <c r="B119" s="10">
        <v>2160</v>
      </c>
      <c r="C119" s="10">
        <v>2376</v>
      </c>
      <c r="D119" s="10">
        <v>1632</v>
      </c>
      <c r="E119" s="10">
        <v>1437</v>
      </c>
      <c r="F119" s="10">
        <v>1764</v>
      </c>
      <c r="G119" s="10">
        <v>1857</v>
      </c>
      <c r="H119" s="10">
        <v>1830</v>
      </c>
      <c r="I119" s="10">
        <v>2229</v>
      </c>
      <c r="J119" s="10">
        <v>1527</v>
      </c>
      <c r="K119" s="10">
        <v>2256</v>
      </c>
      <c r="L119" s="10">
        <v>1338</v>
      </c>
      <c r="M119" s="10">
        <v>1866</v>
      </c>
      <c r="O119" s="10">
        <v>2919</v>
      </c>
      <c r="P119" s="10">
        <v>2349</v>
      </c>
      <c r="Q119" s="10">
        <v>3420</v>
      </c>
      <c r="R119" s="10">
        <v>1479</v>
      </c>
      <c r="S119" s="10">
        <v>3102</v>
      </c>
      <c r="T119" s="10">
        <v>1860</v>
      </c>
      <c r="U119" s="10">
        <v>3243</v>
      </c>
      <c r="V119" s="10">
        <v>2220</v>
      </c>
      <c r="W119" s="10">
        <v>3405</v>
      </c>
      <c r="X119" s="10">
        <v>2229</v>
      </c>
      <c r="Y119" s="10">
        <v>3555</v>
      </c>
      <c r="Z119" s="10">
        <v>2250</v>
      </c>
      <c r="AA119" s="10">
        <v>3696</v>
      </c>
      <c r="AB119" s="10">
        <v>1836</v>
      </c>
      <c r="AC119" s="3"/>
      <c r="AD119" s="10">
        <f t="shared" si="731"/>
        <v>528</v>
      </c>
      <c r="AE119" s="10">
        <f t="shared" si="732"/>
        <v>939</v>
      </c>
      <c r="AF119" s="10">
        <f t="shared" si="733"/>
        <v>396</v>
      </c>
      <c r="AG119" s="10">
        <f t="shared" si="734"/>
        <v>519</v>
      </c>
      <c r="AH119" s="10">
        <f t="shared" si="735"/>
        <v>330</v>
      </c>
      <c r="AI119" s="10">
        <f t="shared" si="736"/>
        <v>147</v>
      </c>
      <c r="AJ119" s="10">
        <f t="shared" si="737"/>
        <v>633</v>
      </c>
      <c r="AK119" s="10">
        <f t="shared" si="738"/>
        <v>120</v>
      </c>
      <c r="AL119" s="10">
        <f t="shared" si="739"/>
        <v>822</v>
      </c>
      <c r="AM119" s="10">
        <f t="shared" si="740"/>
        <v>510</v>
      </c>
      <c r="AO119" s="10">
        <f t="shared" si="741"/>
        <v>501</v>
      </c>
      <c r="AP119" s="10">
        <f t="shared" si="742"/>
        <v>870</v>
      </c>
      <c r="AQ119" s="10">
        <f t="shared" si="743"/>
        <v>183</v>
      </c>
      <c r="AR119" s="10">
        <f t="shared" si="744"/>
        <v>489</v>
      </c>
      <c r="AS119" s="10">
        <f t="shared" si="745"/>
        <v>324</v>
      </c>
      <c r="AT119" s="10">
        <f t="shared" si="746"/>
        <v>129</v>
      </c>
      <c r="AU119" s="10">
        <f t="shared" si="747"/>
        <v>486</v>
      </c>
      <c r="AV119" s="10">
        <f t="shared" si="748"/>
        <v>120</v>
      </c>
      <c r="AW119" s="10">
        <f t="shared" si="749"/>
        <v>636</v>
      </c>
      <c r="AX119" s="10">
        <f t="shared" si="750"/>
        <v>99</v>
      </c>
      <c r="AY119" s="10">
        <f t="shared" si="751"/>
        <v>777</v>
      </c>
      <c r="AZ119" s="10">
        <f t="shared" si="752"/>
        <v>513</v>
      </c>
      <c r="BA119" s="3"/>
      <c r="BB119" s="11">
        <f t="shared" ref="BB119:BK119" si="775">AD119*11.7/264</f>
        <v>23.4</v>
      </c>
      <c r="BC119" s="11">
        <f t="shared" si="775"/>
        <v>41.614772727272722</v>
      </c>
      <c r="BD119" s="11">
        <f t="shared" si="775"/>
        <v>17.55</v>
      </c>
      <c r="BE119" s="11">
        <f t="shared" si="775"/>
        <v>23.001136363636363</v>
      </c>
      <c r="BF119" s="11">
        <f t="shared" si="775"/>
        <v>14.624999999999998</v>
      </c>
      <c r="BG119" s="11">
        <f t="shared" si="775"/>
        <v>6.5147727272727272</v>
      </c>
      <c r="BH119" s="11">
        <f t="shared" si="775"/>
        <v>28.053409090909089</v>
      </c>
      <c r="BI119" s="11">
        <f t="shared" si="775"/>
        <v>5.3181818181818183</v>
      </c>
      <c r="BJ119" s="11">
        <f t="shared" si="775"/>
        <v>36.429545454545455</v>
      </c>
      <c r="BK119" s="11">
        <f t="shared" si="775"/>
        <v>22.602272727272727</v>
      </c>
      <c r="BL119" s="11"/>
      <c r="BM119" s="11">
        <f t="shared" ref="BM119:BX119" si="776">AO119*11.7/264</f>
        <v>22.203409090909091</v>
      </c>
      <c r="BN119" s="11">
        <f t="shared" si="776"/>
        <v>38.55681818181818</v>
      </c>
      <c r="BO119" s="11">
        <f t="shared" si="776"/>
        <v>8.110227272727272</v>
      </c>
      <c r="BP119" s="11">
        <f t="shared" si="776"/>
        <v>21.671590909090906</v>
      </c>
      <c r="BQ119" s="11">
        <f t="shared" si="776"/>
        <v>14.359090909090908</v>
      </c>
      <c r="BR119" s="11">
        <f t="shared" si="776"/>
        <v>5.7170454545454543</v>
      </c>
      <c r="BS119" s="11">
        <f t="shared" si="776"/>
        <v>21.538636363636364</v>
      </c>
      <c r="BT119" s="11">
        <f t="shared" si="776"/>
        <v>5.3181818181818183</v>
      </c>
      <c r="BU119" s="11">
        <f t="shared" si="776"/>
        <v>28.186363636363637</v>
      </c>
      <c r="BV119" s="11">
        <f t="shared" si="776"/>
        <v>4.3875000000000002</v>
      </c>
      <c r="BW119" s="11">
        <f t="shared" si="776"/>
        <v>34.435227272727275</v>
      </c>
      <c r="BX119" s="11">
        <f t="shared" si="776"/>
        <v>22.735227272727272</v>
      </c>
      <c r="BY119" s="3"/>
      <c r="BZ119" s="11">
        <f t="shared" si="559"/>
        <v>47.74253144883042</v>
      </c>
      <c r="CA119" s="11">
        <f t="shared" si="560"/>
        <v>28.931898901015728</v>
      </c>
      <c r="CB119" s="11">
        <f t="shared" si="561"/>
        <v>16.010399391895771</v>
      </c>
      <c r="CC119" s="11">
        <f t="shared" si="562"/>
        <v>28.553052717233939</v>
      </c>
      <c r="CD119" s="11">
        <f t="shared" si="563"/>
        <v>42.871604990515692</v>
      </c>
      <c r="CE119" s="11"/>
      <c r="CF119" s="11">
        <f t="shared" si="564"/>
        <v>44.492916330176079</v>
      </c>
      <c r="CG119" s="11">
        <f t="shared" si="565"/>
        <v>23.139439036983607</v>
      </c>
      <c r="CH119" s="11">
        <f t="shared" si="566"/>
        <v>15.455358309171483</v>
      </c>
      <c r="CI119" s="11">
        <f t="shared" si="567"/>
        <v>22.185488821664453</v>
      </c>
      <c r="CJ119" s="11">
        <f t="shared" si="568"/>
        <v>28.525799748496492</v>
      </c>
      <c r="CK119" s="11">
        <f t="shared" si="569"/>
        <v>41.26348793384949</v>
      </c>
      <c r="CL119" s="5"/>
      <c r="CM119" s="11">
        <f t="shared" si="570"/>
        <v>19.511277730525126</v>
      </c>
      <c r="CN119" s="11">
        <f t="shared" si="571"/>
        <v>16.743829040885874</v>
      </c>
      <c r="CO119" s="11">
        <f t="shared" si="572"/>
        <v>13.481617132841627</v>
      </c>
      <c r="CP119" s="11">
        <f t="shared" si="573"/>
        <v>19.206755554646662</v>
      </c>
      <c r="CQ119" s="11">
        <f t="shared" si="574"/>
        <v>23.04873556189289</v>
      </c>
      <c r="CR119" s="11"/>
      <c r="CS119" s="11">
        <f t="shared" si="575"/>
        <v>21.993832631262418</v>
      </c>
      <c r="CT119" s="11">
        <f t="shared" si="576"/>
        <v>17.134637942105012</v>
      </c>
      <c r="CU119" s="11">
        <f t="shared" si="577"/>
        <v>7.1906164641355712</v>
      </c>
      <c r="CV119" s="11">
        <f t="shared" si="578"/>
        <v>6.7125588667255798</v>
      </c>
      <c r="CW119" s="11">
        <f t="shared" si="579"/>
        <v>19.382657011365804</v>
      </c>
      <c r="CX119" s="11">
        <f t="shared" si="580"/>
        <v>19.998502817153238</v>
      </c>
      <c r="CY119" s="11">
        <f t="shared" si="581"/>
        <v>21.160249516663029</v>
      </c>
      <c r="CZ119" s="11">
        <f t="shared" si="582"/>
        <v>21.671998741282462</v>
      </c>
    </row>
    <row r="120" spans="1:104" s="10" customFormat="1">
      <c r="A120" s="9" t="s">
        <v>89</v>
      </c>
      <c r="B120" s="10">
        <v>2289</v>
      </c>
      <c r="C120" s="10">
        <v>2313</v>
      </c>
      <c r="D120" s="10">
        <v>1785</v>
      </c>
      <c r="E120" s="10">
        <v>1377</v>
      </c>
      <c r="F120" s="10">
        <v>1926</v>
      </c>
      <c r="G120" s="10">
        <v>1800</v>
      </c>
      <c r="H120" s="10">
        <v>1992</v>
      </c>
      <c r="I120" s="10">
        <v>2346</v>
      </c>
      <c r="J120" s="10">
        <v>1743</v>
      </c>
      <c r="K120" s="10">
        <v>2382</v>
      </c>
      <c r="L120" s="10">
        <v>1491</v>
      </c>
      <c r="M120" s="10">
        <v>1803</v>
      </c>
      <c r="O120" s="10">
        <v>3063</v>
      </c>
      <c r="P120" s="10">
        <v>2313</v>
      </c>
      <c r="Q120" s="10">
        <v>3552</v>
      </c>
      <c r="R120" s="10">
        <v>1431</v>
      </c>
      <c r="S120" s="10">
        <v>3240</v>
      </c>
      <c r="T120" s="10">
        <v>1803</v>
      </c>
      <c r="U120" s="10">
        <v>3297</v>
      </c>
      <c r="V120" s="10">
        <v>2337</v>
      </c>
      <c r="W120" s="10">
        <v>3495</v>
      </c>
      <c r="X120" s="10">
        <v>2376</v>
      </c>
      <c r="Y120" s="10">
        <v>3702</v>
      </c>
      <c r="Z120" s="10">
        <v>2352</v>
      </c>
      <c r="AA120" s="10">
        <v>3834</v>
      </c>
      <c r="AB120" s="10">
        <v>1788</v>
      </c>
      <c r="AC120" s="3"/>
      <c r="AD120" s="10">
        <f t="shared" si="731"/>
        <v>504</v>
      </c>
      <c r="AE120" s="10">
        <f t="shared" si="732"/>
        <v>936</v>
      </c>
      <c r="AF120" s="10">
        <f t="shared" si="733"/>
        <v>363</v>
      </c>
      <c r="AG120" s="10">
        <f t="shared" si="734"/>
        <v>513</v>
      </c>
      <c r="AH120" s="10">
        <f t="shared" si="735"/>
        <v>297</v>
      </c>
      <c r="AI120" s="10">
        <f t="shared" si="736"/>
        <v>33</v>
      </c>
      <c r="AJ120" s="10">
        <f t="shared" si="737"/>
        <v>546</v>
      </c>
      <c r="AK120" s="10">
        <f t="shared" si="738"/>
        <v>69</v>
      </c>
      <c r="AL120" s="10">
        <f t="shared" si="739"/>
        <v>798</v>
      </c>
      <c r="AM120" s="10">
        <f t="shared" si="740"/>
        <v>510</v>
      </c>
      <c r="AO120" s="10">
        <f t="shared" si="741"/>
        <v>489</v>
      </c>
      <c r="AP120" s="10">
        <f t="shared" si="742"/>
        <v>882</v>
      </c>
      <c r="AQ120" s="10">
        <f t="shared" si="743"/>
        <v>177</v>
      </c>
      <c r="AR120" s="10">
        <f t="shared" si="744"/>
        <v>510</v>
      </c>
      <c r="AS120" s="10">
        <f t="shared" si="745"/>
        <v>234</v>
      </c>
      <c r="AT120" s="10">
        <f t="shared" si="746"/>
        <v>24</v>
      </c>
      <c r="AU120" s="10">
        <f t="shared" si="747"/>
        <v>432</v>
      </c>
      <c r="AV120" s="10">
        <f t="shared" si="748"/>
        <v>63</v>
      </c>
      <c r="AW120" s="10">
        <f t="shared" si="749"/>
        <v>639</v>
      </c>
      <c r="AX120" s="10">
        <f t="shared" si="750"/>
        <v>39</v>
      </c>
      <c r="AY120" s="10">
        <f t="shared" si="751"/>
        <v>771</v>
      </c>
      <c r="AZ120" s="10">
        <f t="shared" si="752"/>
        <v>525</v>
      </c>
      <c r="BA120" s="3"/>
      <c r="BB120" s="11">
        <f t="shared" ref="BB120:BB121" si="777">AD120*11.7/264</f>
        <v>22.336363636363632</v>
      </c>
      <c r="BC120" s="11">
        <f t="shared" ref="BC120:BC121" si="778">AE120*11.7/264</f>
        <v>41.481818181818177</v>
      </c>
      <c r="BD120" s="11">
        <f t="shared" ref="BD120:BD121" si="779">AF120*11.7/264</f>
        <v>16.087499999999999</v>
      </c>
      <c r="BE120" s="11">
        <f t="shared" ref="BE120:BE121" si="780">AG120*11.7/264</f>
        <v>22.735227272727272</v>
      </c>
      <c r="BF120" s="11">
        <f t="shared" ref="BF120:BF121" si="781">AH120*11.7/264</f>
        <v>13.162499999999998</v>
      </c>
      <c r="BG120" s="11">
        <f t="shared" ref="BG120:BG121" si="782">AI120*11.7/264</f>
        <v>1.4624999999999999</v>
      </c>
      <c r="BH120" s="11">
        <f t="shared" ref="BH120:BH121" si="783">AJ120*11.7/264</f>
        <v>24.197727272727271</v>
      </c>
      <c r="BI120" s="11">
        <f t="shared" ref="BI120:BI121" si="784">AK120*11.7/264</f>
        <v>3.0579545454545451</v>
      </c>
      <c r="BJ120" s="11">
        <f t="shared" ref="BJ120:BJ121" si="785">AL120*11.7/264</f>
        <v>35.365909090909085</v>
      </c>
      <c r="BK120" s="11">
        <f t="shared" ref="BK120:BK121" si="786">AM120*11.7/264</f>
        <v>22.602272727272727</v>
      </c>
      <c r="BL120" s="11"/>
      <c r="BM120" s="11">
        <f t="shared" ref="BM120:BM121" si="787">AO120*11.7/264</f>
        <v>21.671590909090906</v>
      </c>
      <c r="BN120" s="11">
        <f t="shared" ref="BN120:BN121" si="788">AP120*11.7/264</f>
        <v>39.088636363636361</v>
      </c>
      <c r="BO120" s="11">
        <f t="shared" ref="BO120:BO121" si="789">AQ120*11.7/264</f>
        <v>7.8443181818181822</v>
      </c>
      <c r="BP120" s="11">
        <f t="shared" ref="BP120:BP121" si="790">AR120*11.7/264</f>
        <v>22.602272727272727</v>
      </c>
      <c r="BQ120" s="11">
        <f t="shared" ref="BQ120:BQ121" si="791">AS120*11.7/264</f>
        <v>10.370454545454544</v>
      </c>
      <c r="BR120" s="11">
        <f t="shared" ref="BR120:BR121" si="792">AT120*11.7/264</f>
        <v>1.0636363636363635</v>
      </c>
      <c r="BS120" s="11">
        <f t="shared" ref="BS120:BS121" si="793">AU120*11.7/264</f>
        <v>19.145454545454545</v>
      </c>
      <c r="BT120" s="11">
        <f t="shared" ref="BT120:BT121" si="794">AV120*11.7/264</f>
        <v>2.7920454545454541</v>
      </c>
      <c r="BU120" s="11">
        <f t="shared" ref="BU120:BU121" si="795">AW120*11.7/264</f>
        <v>28.319318181818179</v>
      </c>
      <c r="BV120" s="11">
        <f t="shared" ref="BV120:BV121" si="796">AX120*11.7/264</f>
        <v>1.7284090909090908</v>
      </c>
      <c r="BW120" s="11">
        <f t="shared" ref="BW120:BW121" si="797">AY120*11.7/264</f>
        <v>34.169318181818177</v>
      </c>
      <c r="BX120" s="11">
        <f t="shared" ref="BX120:BX121" si="798">AZ120*11.7/264</f>
        <v>23.267045454545453</v>
      </c>
      <c r="BY120" s="3"/>
      <c r="BZ120" s="11">
        <f t="shared" si="559"/>
        <v>47.113208128562938</v>
      </c>
      <c r="CA120" s="11">
        <f t="shared" si="560"/>
        <v>27.851359309602142</v>
      </c>
      <c r="CB120" s="11">
        <f t="shared" si="561"/>
        <v>13.243500764525969</v>
      </c>
      <c r="CC120" s="11">
        <f t="shared" si="562"/>
        <v>24.39018432007752</v>
      </c>
      <c r="CD120" s="11">
        <f t="shared" si="563"/>
        <v>41.971541051818221</v>
      </c>
      <c r="CE120" s="11"/>
      <c r="CF120" s="11">
        <f t="shared" si="564"/>
        <v>44.694287613738588</v>
      </c>
      <c r="CG120" s="11">
        <f t="shared" si="565"/>
        <v>23.924800107328377</v>
      </c>
      <c r="CH120" s="11">
        <f t="shared" si="566"/>
        <v>10.424857303262639</v>
      </c>
      <c r="CI120" s="11">
        <f t="shared" si="567"/>
        <v>19.347970115035686</v>
      </c>
      <c r="CJ120" s="11">
        <f t="shared" si="568"/>
        <v>28.372014032644827</v>
      </c>
      <c r="CK120" s="11">
        <f t="shared" si="569"/>
        <v>41.338816011035128</v>
      </c>
      <c r="CL120" s="5"/>
      <c r="CM120" s="11">
        <f t="shared" si="570"/>
        <v>19.760641878711265</v>
      </c>
      <c r="CN120" s="11">
        <f t="shared" si="571"/>
        <v>21.47287942079112</v>
      </c>
      <c r="CO120" s="11">
        <f t="shared" si="572"/>
        <v>11.14996485049865</v>
      </c>
      <c r="CP120" s="11">
        <f t="shared" si="573"/>
        <v>22.510190099510833</v>
      </c>
      <c r="CQ120" s="11">
        <f t="shared" si="574"/>
        <v>22.93918680603813</v>
      </c>
      <c r="CR120" s="11"/>
      <c r="CS120" s="11">
        <f t="shared" si="575"/>
        <v>21.5172873993167</v>
      </c>
      <c r="CT120" s="11">
        <f t="shared" si="576"/>
        <v>21.686268036078605</v>
      </c>
      <c r="CU120" s="11">
        <f t="shared" si="577"/>
        <v>8.9436023494751371</v>
      </c>
      <c r="CV120" s="11">
        <f t="shared" si="578"/>
        <v>9.235317879350152</v>
      </c>
      <c r="CW120" s="11">
        <f t="shared" si="579"/>
        <v>22.31894613114514</v>
      </c>
      <c r="CX120" s="11">
        <f t="shared" si="580"/>
        <v>20.162240100695634</v>
      </c>
      <c r="CY120" s="11">
        <f t="shared" si="581"/>
        <v>22.807033733184408</v>
      </c>
      <c r="CZ120" s="11">
        <f t="shared" si="582"/>
        <v>25.395710337851337</v>
      </c>
    </row>
    <row r="121" spans="1:104" s="20" customFormat="1" ht="15.75" thickBot="1">
      <c r="A121" s="19" t="s">
        <v>90</v>
      </c>
      <c r="B121" s="20">
        <v>1998</v>
      </c>
      <c r="C121" s="20">
        <v>2361</v>
      </c>
      <c r="D121" s="20">
        <v>1422</v>
      </c>
      <c r="E121" s="20">
        <v>1212</v>
      </c>
      <c r="F121" s="20">
        <v>1554</v>
      </c>
      <c r="G121" s="20">
        <v>1512</v>
      </c>
      <c r="H121" s="20">
        <v>1644</v>
      </c>
      <c r="I121" s="20">
        <v>2091</v>
      </c>
      <c r="J121" s="20">
        <v>1401</v>
      </c>
      <c r="K121" s="20">
        <v>2106</v>
      </c>
      <c r="L121" s="20">
        <v>1110</v>
      </c>
      <c r="M121" s="20">
        <v>1614</v>
      </c>
      <c r="O121" s="20">
        <v>2742</v>
      </c>
      <c r="P121" s="20">
        <v>2346</v>
      </c>
      <c r="Q121" s="20">
        <v>3318</v>
      </c>
      <c r="R121" s="20">
        <v>1227</v>
      </c>
      <c r="S121" s="20">
        <v>2994</v>
      </c>
      <c r="T121" s="20">
        <v>1500</v>
      </c>
      <c r="U121" s="20">
        <v>3027</v>
      </c>
      <c r="V121" s="20">
        <v>2127</v>
      </c>
      <c r="W121" s="20">
        <v>3231</v>
      </c>
      <c r="X121" s="20">
        <v>2088</v>
      </c>
      <c r="Y121" s="20">
        <v>3414</v>
      </c>
      <c r="Z121" s="20">
        <v>2121</v>
      </c>
      <c r="AA121" s="20">
        <v>3609</v>
      </c>
      <c r="AB121" s="20">
        <v>1533</v>
      </c>
      <c r="AC121" s="14"/>
      <c r="AD121" s="20">
        <f t="shared" si="731"/>
        <v>576</v>
      </c>
      <c r="AE121" s="20">
        <f t="shared" si="732"/>
        <v>1149</v>
      </c>
      <c r="AF121" s="20">
        <f t="shared" si="733"/>
        <v>444</v>
      </c>
      <c r="AG121" s="20">
        <f t="shared" si="734"/>
        <v>849</v>
      </c>
      <c r="AH121" s="20">
        <f t="shared" si="735"/>
        <v>354</v>
      </c>
      <c r="AI121" s="20">
        <f t="shared" si="736"/>
        <v>270</v>
      </c>
      <c r="AJ121" s="20">
        <f t="shared" si="737"/>
        <v>597</v>
      </c>
      <c r="AK121" s="20">
        <f t="shared" si="738"/>
        <v>255</v>
      </c>
      <c r="AL121" s="20">
        <f t="shared" si="739"/>
        <v>888</v>
      </c>
      <c r="AM121" s="20">
        <f t="shared" si="740"/>
        <v>747</v>
      </c>
      <c r="AO121" s="20">
        <f t="shared" si="741"/>
        <v>576</v>
      </c>
      <c r="AP121" s="20">
        <f t="shared" si="742"/>
        <v>1119</v>
      </c>
      <c r="AQ121" s="20">
        <f t="shared" si="743"/>
        <v>252</v>
      </c>
      <c r="AR121" s="20">
        <f t="shared" si="744"/>
        <v>846</v>
      </c>
      <c r="AS121" s="20">
        <f t="shared" si="745"/>
        <v>285</v>
      </c>
      <c r="AT121" s="20">
        <f t="shared" si="746"/>
        <v>219</v>
      </c>
      <c r="AU121" s="20">
        <f t="shared" si="747"/>
        <v>489</v>
      </c>
      <c r="AV121" s="20">
        <f t="shared" si="748"/>
        <v>258</v>
      </c>
      <c r="AW121" s="20">
        <f t="shared" si="749"/>
        <v>672</v>
      </c>
      <c r="AX121" s="20">
        <f t="shared" si="750"/>
        <v>225</v>
      </c>
      <c r="AY121" s="20">
        <f t="shared" si="751"/>
        <v>867</v>
      </c>
      <c r="AZ121" s="20">
        <f t="shared" si="752"/>
        <v>813</v>
      </c>
      <c r="BA121" s="14"/>
      <c r="BB121" s="21">
        <f t="shared" si="777"/>
        <v>25.527272727272727</v>
      </c>
      <c r="BC121" s="21">
        <f t="shared" si="778"/>
        <v>50.921590909090909</v>
      </c>
      <c r="BD121" s="21">
        <f t="shared" si="779"/>
        <v>19.677272727272726</v>
      </c>
      <c r="BE121" s="21">
        <f t="shared" si="780"/>
        <v>37.626136363636363</v>
      </c>
      <c r="BF121" s="21">
        <f t="shared" si="781"/>
        <v>15.688636363636364</v>
      </c>
      <c r="BG121" s="21">
        <f t="shared" si="782"/>
        <v>11.965909090909092</v>
      </c>
      <c r="BH121" s="21">
        <f t="shared" si="783"/>
        <v>26.457954545454545</v>
      </c>
      <c r="BI121" s="21">
        <f t="shared" si="784"/>
        <v>11.301136363636363</v>
      </c>
      <c r="BJ121" s="21">
        <f t="shared" si="785"/>
        <v>39.354545454545452</v>
      </c>
      <c r="BK121" s="21">
        <f t="shared" si="786"/>
        <v>33.105681818181814</v>
      </c>
      <c r="BL121" s="21"/>
      <c r="BM121" s="21">
        <f t="shared" si="787"/>
        <v>25.527272727272727</v>
      </c>
      <c r="BN121" s="21">
        <f t="shared" si="788"/>
        <v>49.592045454545449</v>
      </c>
      <c r="BO121" s="21">
        <f t="shared" si="789"/>
        <v>11.168181818181816</v>
      </c>
      <c r="BP121" s="21">
        <f t="shared" si="790"/>
        <v>37.493181818181817</v>
      </c>
      <c r="BQ121" s="21">
        <f t="shared" si="791"/>
        <v>12.630681818181818</v>
      </c>
      <c r="BR121" s="21">
        <f t="shared" si="792"/>
        <v>9.7056818181818176</v>
      </c>
      <c r="BS121" s="21">
        <f t="shared" si="793"/>
        <v>21.671590909090906</v>
      </c>
      <c r="BT121" s="21">
        <f t="shared" si="794"/>
        <v>11.434090909090909</v>
      </c>
      <c r="BU121" s="21">
        <f t="shared" si="795"/>
        <v>29.781818181818181</v>
      </c>
      <c r="BV121" s="21">
        <f t="shared" si="796"/>
        <v>9.9715909090909083</v>
      </c>
      <c r="BW121" s="21">
        <f t="shared" si="797"/>
        <v>38.423863636363635</v>
      </c>
      <c r="BX121" s="21">
        <f t="shared" si="798"/>
        <v>36.030681818181812</v>
      </c>
      <c r="BY121" s="14"/>
      <c r="BZ121" s="21">
        <f t="shared" si="559"/>
        <v>56.961829970651152</v>
      </c>
      <c r="CA121" s="21">
        <f t="shared" si="560"/>
        <v>42.460819582745103</v>
      </c>
      <c r="CB121" s="21">
        <f t="shared" si="561"/>
        <v>19.73109959739482</v>
      </c>
      <c r="CC121" s="21">
        <f t="shared" si="562"/>
        <v>28.770454321036414</v>
      </c>
      <c r="CD121" s="21">
        <f t="shared" si="563"/>
        <v>51.427292526250866</v>
      </c>
      <c r="CE121" s="21"/>
      <c r="CF121" s="21">
        <f t="shared" si="564"/>
        <v>55.776452246967665</v>
      </c>
      <c r="CG121" s="21">
        <f t="shared" si="565"/>
        <v>39.121183110626994</v>
      </c>
      <c r="CH121" s="21">
        <f t="shared" si="566"/>
        <v>15.929042116459291</v>
      </c>
      <c r="CI121" s="21">
        <f t="shared" si="567"/>
        <v>24.502985276254542</v>
      </c>
      <c r="CJ121" s="21">
        <f t="shared" si="568"/>
        <v>31.406835553317698</v>
      </c>
      <c r="CK121" s="21">
        <f t="shared" si="569"/>
        <v>52.674503595467563</v>
      </c>
      <c r="CL121" s="16"/>
      <c r="CM121" s="21">
        <f t="shared" si="570"/>
        <v>14.525550301804333</v>
      </c>
      <c r="CN121" s="21">
        <f t="shared" si="571"/>
        <v>25.968374684013991</v>
      </c>
      <c r="CO121" s="21">
        <f t="shared" si="572"/>
        <v>10.789816350622713</v>
      </c>
      <c r="CP121" s="21">
        <f t="shared" si="573"/>
        <v>25.332987576592402</v>
      </c>
      <c r="CQ121" s="21">
        <f t="shared" si="574"/>
        <v>22.55216370572716</v>
      </c>
      <c r="CR121" s="21"/>
      <c r="CS121" s="21">
        <f t="shared" si="575"/>
        <v>18.776740745583602</v>
      </c>
      <c r="CT121" s="21">
        <f t="shared" si="576"/>
        <v>27.825960226019159</v>
      </c>
      <c r="CU121" s="21">
        <f t="shared" si="577"/>
        <v>9.2046420449477431</v>
      </c>
      <c r="CV121" s="21">
        <f t="shared" si="578"/>
        <v>8.2410371110248803</v>
      </c>
      <c r="CW121" s="21">
        <f t="shared" si="579"/>
        <v>27.454711228616009</v>
      </c>
      <c r="CX121" s="21">
        <f t="shared" si="580"/>
        <v>18.714503486711376</v>
      </c>
      <c r="CY121" s="21">
        <f t="shared" si="581"/>
        <v>28.096224328889036</v>
      </c>
      <c r="CZ121" s="21">
        <f t="shared" si="582"/>
        <v>29.759551842695799</v>
      </c>
    </row>
    <row r="122" spans="1:104" s="10" customFormat="1">
      <c r="A122" s="9" t="s">
        <v>91</v>
      </c>
      <c r="B122" s="10">
        <v>2043</v>
      </c>
      <c r="C122" s="10">
        <v>2454</v>
      </c>
      <c r="D122" s="10">
        <v>1716</v>
      </c>
      <c r="E122" s="10">
        <v>1431</v>
      </c>
      <c r="F122" s="10">
        <v>1839</v>
      </c>
      <c r="G122" s="10">
        <v>1908</v>
      </c>
      <c r="H122" s="10">
        <v>1791</v>
      </c>
      <c r="I122" s="10">
        <v>2268</v>
      </c>
      <c r="J122" s="10">
        <v>1497</v>
      </c>
      <c r="K122" s="10">
        <v>2268</v>
      </c>
      <c r="L122" s="10">
        <v>1392</v>
      </c>
      <c r="M122" s="10">
        <v>1896</v>
      </c>
      <c r="O122" s="10">
        <v>2844</v>
      </c>
      <c r="P122" s="10">
        <v>2475</v>
      </c>
      <c r="Q122" s="10">
        <v>3231</v>
      </c>
      <c r="R122" s="10">
        <v>1452</v>
      </c>
      <c r="S122" s="10">
        <v>2964</v>
      </c>
      <c r="T122" s="10">
        <v>1908</v>
      </c>
      <c r="U122" s="10">
        <v>3093</v>
      </c>
      <c r="V122" s="10">
        <v>2292</v>
      </c>
      <c r="W122" s="10">
        <v>3267</v>
      </c>
      <c r="X122" s="10">
        <v>2277</v>
      </c>
      <c r="Y122" s="10">
        <v>3399</v>
      </c>
      <c r="Z122" s="10">
        <v>2304</v>
      </c>
      <c r="AA122" s="10">
        <v>3546</v>
      </c>
      <c r="AB122" s="10">
        <v>1920</v>
      </c>
      <c r="AC122" s="3"/>
      <c r="AD122" s="10">
        <f t="shared" ref="AD122:AD144" si="799">ABS(B122-D122)</f>
        <v>327</v>
      </c>
      <c r="AE122" s="10">
        <f t="shared" ref="AE122:AE144" si="800">ABS(C122-E122)</f>
        <v>1023</v>
      </c>
      <c r="AF122" s="10">
        <f t="shared" ref="AF122:AF144" si="801">ABS(B122-F122)</f>
        <v>204</v>
      </c>
      <c r="AG122" s="10">
        <f t="shared" ref="AG122:AG144" si="802">ABS(C122-G122)</f>
        <v>546</v>
      </c>
      <c r="AH122" s="10">
        <f t="shared" ref="AH122:AH144" si="803">ABS(B122-H122)</f>
        <v>252</v>
      </c>
      <c r="AI122" s="10">
        <f t="shared" ref="AI122:AI144" si="804">ABS(C122-I122)</f>
        <v>186</v>
      </c>
      <c r="AJ122" s="10">
        <f t="shared" ref="AJ122:AJ144" si="805">ABS(B122-J122)</f>
        <v>546</v>
      </c>
      <c r="AK122" s="10">
        <f t="shared" ref="AK122:AK144" si="806">ABS(C122-K122)</f>
        <v>186</v>
      </c>
      <c r="AL122" s="10">
        <f t="shared" ref="AL122:AL144" si="807">ABS(B122-L122)</f>
        <v>651</v>
      </c>
      <c r="AM122" s="10">
        <f t="shared" ref="AM122:AM144" si="808">ABS(C122-M122)</f>
        <v>558</v>
      </c>
      <c r="AO122" s="10">
        <f t="shared" ref="AO122:AO144" si="809">ABS(O122-Q122)</f>
        <v>387</v>
      </c>
      <c r="AP122" s="10">
        <f t="shared" ref="AP122:AP144" si="810">ABS(P122-R122)</f>
        <v>1023</v>
      </c>
      <c r="AQ122" s="10">
        <f t="shared" ref="AQ122:AQ144" si="811">ABS(O122-S122)</f>
        <v>120</v>
      </c>
      <c r="AR122" s="10">
        <f t="shared" ref="AR122:AR144" si="812">ABS(P122-T122)</f>
        <v>567</v>
      </c>
      <c r="AS122" s="10">
        <f t="shared" ref="AS122:AS144" si="813">ABS(O122-U122)</f>
        <v>249</v>
      </c>
      <c r="AT122" s="10">
        <f t="shared" ref="AT122:AT144" si="814">ABS(P122-V122)</f>
        <v>183</v>
      </c>
      <c r="AU122" s="10">
        <f t="shared" ref="AU122:AU144" si="815">ABS(O122-W122)</f>
        <v>423</v>
      </c>
      <c r="AV122" s="10">
        <f t="shared" ref="AV122:AV144" si="816">ABS(P122-X122)</f>
        <v>198</v>
      </c>
      <c r="AW122" s="10">
        <f t="shared" ref="AW122:AW144" si="817">ABS(O122-Y122)</f>
        <v>555</v>
      </c>
      <c r="AX122" s="10">
        <f t="shared" ref="AX122:AX144" si="818">ABS(P122-Z122)</f>
        <v>171</v>
      </c>
      <c r="AY122" s="10">
        <f t="shared" ref="AY122:AY144" si="819">ABS(O122-AA122)</f>
        <v>702</v>
      </c>
      <c r="AZ122" s="10">
        <f t="shared" ref="AZ122:AZ144" si="820">ABS(P122-AB122)</f>
        <v>555</v>
      </c>
      <c r="BA122" s="3"/>
      <c r="BB122" s="11">
        <f t="shared" ref="BB122:BK122" si="821">AD122*11.7/269</f>
        <v>14.222676579925649</v>
      </c>
      <c r="BC122" s="11">
        <f t="shared" si="821"/>
        <v>44.494795539033454</v>
      </c>
      <c r="BD122" s="11">
        <f t="shared" si="821"/>
        <v>8.8728624535315976</v>
      </c>
      <c r="BE122" s="11">
        <f t="shared" si="821"/>
        <v>23.747955390334571</v>
      </c>
      <c r="BF122" s="11">
        <f t="shared" si="821"/>
        <v>10.960594795539032</v>
      </c>
      <c r="BG122" s="11">
        <f t="shared" si="821"/>
        <v>8.0899628252788105</v>
      </c>
      <c r="BH122" s="11">
        <f t="shared" si="821"/>
        <v>23.747955390334571</v>
      </c>
      <c r="BI122" s="11">
        <f t="shared" si="821"/>
        <v>8.0899628252788105</v>
      </c>
      <c r="BJ122" s="11">
        <f t="shared" si="821"/>
        <v>28.314869888475837</v>
      </c>
      <c r="BK122" s="11">
        <f t="shared" si="821"/>
        <v>24.269888475836428</v>
      </c>
      <c r="BL122" s="11"/>
      <c r="BM122" s="11">
        <f t="shared" ref="BM122:BX122" si="822">AO122*11.7/269</f>
        <v>16.832342007434942</v>
      </c>
      <c r="BN122" s="11">
        <f t="shared" si="822"/>
        <v>44.494795539033454</v>
      </c>
      <c r="BO122" s="11">
        <f t="shared" si="822"/>
        <v>5.2193308550185877</v>
      </c>
      <c r="BP122" s="11">
        <f t="shared" si="822"/>
        <v>24.661338289962824</v>
      </c>
      <c r="BQ122" s="11">
        <f t="shared" si="822"/>
        <v>10.830111524163568</v>
      </c>
      <c r="BR122" s="11">
        <f t="shared" si="822"/>
        <v>7.9594795539033454</v>
      </c>
      <c r="BS122" s="11">
        <f t="shared" si="822"/>
        <v>18.39814126394052</v>
      </c>
      <c r="BT122" s="11">
        <f t="shared" si="822"/>
        <v>8.6118959107806692</v>
      </c>
      <c r="BU122" s="11">
        <f t="shared" si="822"/>
        <v>24.139405204460967</v>
      </c>
      <c r="BV122" s="11">
        <f t="shared" si="822"/>
        <v>7.4375464684014867</v>
      </c>
      <c r="BW122" s="11">
        <f t="shared" si="822"/>
        <v>30.533085501858736</v>
      </c>
      <c r="BX122" s="11">
        <f t="shared" si="822"/>
        <v>24.139405204460967</v>
      </c>
      <c r="BY122" s="3"/>
      <c r="BZ122" s="11">
        <f t="shared" si="559"/>
        <v>46.712646672582757</v>
      </c>
      <c r="CA122" s="11">
        <f t="shared" si="560"/>
        <v>25.351391940889787</v>
      </c>
      <c r="CB122" s="11">
        <f t="shared" si="561"/>
        <v>13.622853474452056</v>
      </c>
      <c r="CC122" s="11">
        <f t="shared" si="562"/>
        <v>25.088102433936967</v>
      </c>
      <c r="CD122" s="11">
        <f t="shared" si="563"/>
        <v>37.292885962752379</v>
      </c>
      <c r="CE122" s="11"/>
      <c r="CF122" s="11">
        <f t="shared" si="564"/>
        <v>47.572203727761554</v>
      </c>
      <c r="CG122" s="11">
        <f t="shared" si="565"/>
        <v>25.207598473994615</v>
      </c>
      <c r="CH122" s="11">
        <f t="shared" si="566"/>
        <v>13.440410350685946</v>
      </c>
      <c r="CI122" s="11">
        <f t="shared" si="567"/>
        <v>20.313944795288574</v>
      </c>
      <c r="CJ122" s="11">
        <f t="shared" si="568"/>
        <v>25.259215765632721</v>
      </c>
      <c r="CK122" s="11">
        <f t="shared" si="569"/>
        <v>38.922746484401294</v>
      </c>
      <c r="CL122" s="5"/>
      <c r="CM122" s="11">
        <f t="shared" si="570"/>
        <v>21.425496198282765</v>
      </c>
      <c r="CN122" s="11">
        <f t="shared" si="571"/>
        <v>15.796561572038559</v>
      </c>
      <c r="CO122" s="11">
        <f t="shared" si="572"/>
        <v>12.787360594795539</v>
      </c>
      <c r="CP122" s="11">
        <f t="shared" si="573"/>
        <v>16.812099871548028</v>
      </c>
      <c r="CQ122" s="11">
        <f t="shared" si="574"/>
        <v>24.650289612101997</v>
      </c>
      <c r="CR122" s="11"/>
      <c r="CS122" s="11">
        <f t="shared" si="575"/>
        <v>22.983212449021543</v>
      </c>
      <c r="CT122" s="11">
        <f t="shared" si="576"/>
        <v>17.619107382513373</v>
      </c>
      <c r="CU122" s="11">
        <f t="shared" si="577"/>
        <v>7.5960990807696467</v>
      </c>
      <c r="CV122" s="11">
        <f t="shared" si="578"/>
        <v>5.8601372208794453</v>
      </c>
      <c r="CW122" s="11">
        <f t="shared" si="579"/>
        <v>17.883826016393105</v>
      </c>
      <c r="CX122" s="11">
        <f t="shared" si="580"/>
        <v>24.536753818971306</v>
      </c>
      <c r="CY122" s="11">
        <f t="shared" si="581"/>
        <v>20.766936328620965</v>
      </c>
      <c r="CZ122" s="11">
        <f t="shared" si="582"/>
        <v>19.706862168359336</v>
      </c>
    </row>
    <row r="123" spans="1:104" s="10" customFormat="1">
      <c r="A123" s="9" t="s">
        <v>92</v>
      </c>
      <c r="B123" s="10">
        <v>1659</v>
      </c>
      <c r="C123" s="10">
        <v>2442</v>
      </c>
      <c r="D123" s="10">
        <v>1287</v>
      </c>
      <c r="E123" s="10">
        <v>1371</v>
      </c>
      <c r="F123" s="10">
        <v>1425</v>
      </c>
      <c r="G123" s="10">
        <v>1875</v>
      </c>
      <c r="H123" s="10">
        <v>1374</v>
      </c>
      <c r="I123" s="10">
        <v>2433</v>
      </c>
      <c r="J123" s="10">
        <v>1122</v>
      </c>
      <c r="K123" s="10">
        <v>2424</v>
      </c>
      <c r="L123" s="10">
        <v>954</v>
      </c>
      <c r="M123" s="10">
        <v>1884</v>
      </c>
      <c r="O123" s="10">
        <v>2505</v>
      </c>
      <c r="P123" s="10">
        <v>2442</v>
      </c>
      <c r="Q123" s="10">
        <v>2886</v>
      </c>
      <c r="R123" s="10">
        <v>1344</v>
      </c>
      <c r="S123" s="10">
        <v>2616</v>
      </c>
      <c r="T123" s="10">
        <v>1845</v>
      </c>
      <c r="U123" s="10">
        <v>2772</v>
      </c>
      <c r="V123" s="10">
        <v>2412</v>
      </c>
      <c r="W123" s="10">
        <v>2970</v>
      </c>
      <c r="X123" s="10">
        <v>2388</v>
      </c>
      <c r="Y123" s="10">
        <v>3120</v>
      </c>
      <c r="Z123" s="10">
        <v>2403</v>
      </c>
      <c r="AA123" s="10">
        <v>3237</v>
      </c>
      <c r="AB123" s="10">
        <v>1839</v>
      </c>
      <c r="AC123" s="3"/>
      <c r="AD123" s="10">
        <f t="shared" si="799"/>
        <v>372</v>
      </c>
      <c r="AE123" s="10">
        <f t="shared" si="800"/>
        <v>1071</v>
      </c>
      <c r="AF123" s="10">
        <f t="shared" si="801"/>
        <v>234</v>
      </c>
      <c r="AG123" s="10">
        <f t="shared" si="802"/>
        <v>567</v>
      </c>
      <c r="AH123" s="10">
        <f t="shared" si="803"/>
        <v>285</v>
      </c>
      <c r="AI123" s="10">
        <f t="shared" si="804"/>
        <v>9</v>
      </c>
      <c r="AJ123" s="10">
        <f t="shared" si="805"/>
        <v>537</v>
      </c>
      <c r="AK123" s="10">
        <f t="shared" si="806"/>
        <v>18</v>
      </c>
      <c r="AL123" s="10">
        <f t="shared" si="807"/>
        <v>705</v>
      </c>
      <c r="AM123" s="10">
        <f t="shared" si="808"/>
        <v>558</v>
      </c>
      <c r="AO123" s="10">
        <f t="shared" si="809"/>
        <v>381</v>
      </c>
      <c r="AP123" s="10">
        <f t="shared" si="810"/>
        <v>1098</v>
      </c>
      <c r="AQ123" s="10">
        <f t="shared" si="811"/>
        <v>111</v>
      </c>
      <c r="AR123" s="10">
        <f t="shared" si="812"/>
        <v>597</v>
      </c>
      <c r="AS123" s="10">
        <f t="shared" si="813"/>
        <v>267</v>
      </c>
      <c r="AT123" s="10">
        <f t="shared" si="814"/>
        <v>30</v>
      </c>
      <c r="AU123" s="10">
        <f t="shared" si="815"/>
        <v>465</v>
      </c>
      <c r="AV123" s="10">
        <f t="shared" si="816"/>
        <v>54</v>
      </c>
      <c r="AW123" s="10">
        <f t="shared" si="817"/>
        <v>615</v>
      </c>
      <c r="AX123" s="10">
        <f t="shared" si="818"/>
        <v>39</v>
      </c>
      <c r="AY123" s="10">
        <f t="shared" si="819"/>
        <v>732</v>
      </c>
      <c r="AZ123" s="10">
        <f t="shared" si="820"/>
        <v>603</v>
      </c>
      <c r="BA123" s="3"/>
      <c r="BB123" s="11">
        <f t="shared" ref="BB123:BB124" si="823">AD123*11.7/269</f>
        <v>16.179925650557621</v>
      </c>
      <c r="BC123" s="11">
        <f t="shared" ref="BC123:BC124" si="824">AE123*11.7/269</f>
        <v>46.582527881040889</v>
      </c>
      <c r="BD123" s="11">
        <f t="shared" ref="BD123:BD124" si="825">AF123*11.7/269</f>
        <v>10.177695167286243</v>
      </c>
      <c r="BE123" s="11">
        <f t="shared" ref="BE123:BE124" si="826">AG123*11.7/269</f>
        <v>24.661338289962824</v>
      </c>
      <c r="BF123" s="11">
        <f t="shared" ref="BF123:BF124" si="827">AH123*11.7/269</f>
        <v>12.395910780669144</v>
      </c>
      <c r="BG123" s="11">
        <f t="shared" ref="BG123:BG124" si="828">AI123*11.7/269</f>
        <v>0.39144981412639407</v>
      </c>
      <c r="BH123" s="11">
        <f t="shared" ref="BH123:BH124" si="829">AJ123*11.7/269</f>
        <v>23.356505576208178</v>
      </c>
      <c r="BI123" s="11">
        <f t="shared" ref="BI123:BI124" si="830">AK123*11.7/269</f>
        <v>0.78289962825278814</v>
      </c>
      <c r="BJ123" s="11">
        <f t="shared" ref="BJ123:BJ124" si="831">AL123*11.7/269</f>
        <v>30.6635687732342</v>
      </c>
      <c r="BK123" s="11">
        <f t="shared" ref="BK123:BK124" si="832">AM123*11.7/269</f>
        <v>24.269888475836428</v>
      </c>
      <c r="BL123" s="11"/>
      <c r="BM123" s="11">
        <f t="shared" ref="BM123:BM124" si="833">AO123*11.7/269</f>
        <v>16.571375464684014</v>
      </c>
      <c r="BN123" s="11">
        <f t="shared" ref="BN123:BN124" si="834">AP123*11.7/269</f>
        <v>47.756877323420071</v>
      </c>
      <c r="BO123" s="11">
        <f t="shared" ref="BO123:BO124" si="835">AQ123*11.7/269</f>
        <v>4.8278810408921924</v>
      </c>
      <c r="BP123" s="11">
        <f t="shared" ref="BP123:BP124" si="836">AR123*11.7/269</f>
        <v>25.96617100371747</v>
      </c>
      <c r="BQ123" s="11">
        <f t="shared" ref="BQ123:BQ124" si="837">AS123*11.7/269</f>
        <v>11.613011152416355</v>
      </c>
      <c r="BR123" s="11">
        <f t="shared" ref="BR123:BR124" si="838">AT123*11.7/269</f>
        <v>1.3048327137546469</v>
      </c>
      <c r="BS123" s="11">
        <f t="shared" ref="BS123:BS124" si="839">AU123*11.7/269</f>
        <v>20.224907063197026</v>
      </c>
      <c r="BT123" s="11">
        <f t="shared" ref="BT123:BT124" si="840">AV123*11.7/269</f>
        <v>2.3486988847583641</v>
      </c>
      <c r="BU123" s="11">
        <f t="shared" ref="BU123:BU124" si="841">AW123*11.7/269</f>
        <v>26.749070631970259</v>
      </c>
      <c r="BV123" s="11">
        <f t="shared" ref="BV123:BV124" si="842">AX123*11.7/269</f>
        <v>1.6962825278810407</v>
      </c>
      <c r="BW123" s="11">
        <f t="shared" ref="BW123:BW124" si="843">AY123*11.7/269</f>
        <v>31.837918215613382</v>
      </c>
      <c r="BX123" s="11">
        <f t="shared" ref="BX123:BX124" si="844">AZ123*11.7/269</f>
        <v>26.227137546468398</v>
      </c>
      <c r="BY123" s="3"/>
      <c r="BZ123" s="11">
        <f t="shared" si="559"/>
        <v>49.312492310220179</v>
      </c>
      <c r="CA123" s="11">
        <f t="shared" si="560"/>
        <v>26.678963345118721</v>
      </c>
      <c r="CB123" s="11">
        <f t="shared" si="561"/>
        <v>12.402090027059517</v>
      </c>
      <c r="CC123" s="11">
        <f t="shared" si="562"/>
        <v>23.369623115475399</v>
      </c>
      <c r="CD123" s="11">
        <f t="shared" si="563"/>
        <v>39.106034528450991</v>
      </c>
      <c r="CE123" s="11"/>
      <c r="CF123" s="11">
        <f t="shared" si="564"/>
        <v>50.550270191916141</v>
      </c>
      <c r="CG123" s="11">
        <f t="shared" si="565"/>
        <v>26.411180813044012</v>
      </c>
      <c r="CH123" s="11">
        <f t="shared" si="566"/>
        <v>11.686086446583859</v>
      </c>
      <c r="CI123" s="11">
        <f t="shared" si="567"/>
        <v>20.36082641167156</v>
      </c>
      <c r="CJ123" s="11">
        <f t="shared" si="568"/>
        <v>26.802801235850858</v>
      </c>
      <c r="CK123" s="11">
        <f t="shared" si="569"/>
        <v>41.249433695330396</v>
      </c>
      <c r="CL123" s="5"/>
      <c r="CM123" s="11">
        <f t="shared" si="570"/>
        <v>22.728073474500679</v>
      </c>
      <c r="CN123" s="11">
        <f t="shared" si="571"/>
        <v>24.371047723415455</v>
      </c>
      <c r="CO123" s="11">
        <f t="shared" si="572"/>
        <v>10.967582743201756</v>
      </c>
      <c r="CP123" s="11">
        <f t="shared" si="573"/>
        <v>24.597394530556492</v>
      </c>
      <c r="CQ123" s="11">
        <f t="shared" si="574"/>
        <v>26.601311909974278</v>
      </c>
      <c r="CR123" s="11"/>
      <c r="CS123" s="11">
        <f t="shared" si="575"/>
        <v>24.753677367073291</v>
      </c>
      <c r="CT123" s="11">
        <f t="shared" si="576"/>
        <v>25.577716803544025</v>
      </c>
      <c r="CU123" s="11">
        <f t="shared" si="577"/>
        <v>8.674929841853869</v>
      </c>
      <c r="CV123" s="11">
        <f t="shared" si="578"/>
        <v>6.5567032398019176</v>
      </c>
      <c r="CW123" s="11">
        <f t="shared" si="579"/>
        <v>25.053127901970701</v>
      </c>
      <c r="CX123" s="11">
        <f t="shared" si="580"/>
        <v>26.393124529490802</v>
      </c>
      <c r="CY123" s="11">
        <f t="shared" si="581"/>
        <v>28.193144550073569</v>
      </c>
      <c r="CZ123" s="11">
        <f t="shared" si="582"/>
        <v>26.552624370242484</v>
      </c>
    </row>
    <row r="124" spans="1:104" s="20" customFormat="1" ht="15.75" thickBot="1">
      <c r="A124" s="19" t="s">
        <v>93</v>
      </c>
      <c r="B124" s="20">
        <v>1821</v>
      </c>
      <c r="C124" s="20">
        <v>2208</v>
      </c>
      <c r="D124" s="20">
        <v>1452</v>
      </c>
      <c r="E124" s="20">
        <v>1107</v>
      </c>
      <c r="F124" s="20">
        <v>1590</v>
      </c>
      <c r="G124" s="20">
        <v>1470</v>
      </c>
      <c r="H124" s="20">
        <v>1557</v>
      </c>
      <c r="I124" s="20">
        <v>1947</v>
      </c>
      <c r="J124" s="20">
        <v>1272</v>
      </c>
      <c r="K124" s="20">
        <v>1929</v>
      </c>
      <c r="L124" s="20">
        <v>1116</v>
      </c>
      <c r="M124" s="20">
        <v>1539</v>
      </c>
      <c r="O124" s="20">
        <v>2655</v>
      </c>
      <c r="P124" s="20">
        <v>2208</v>
      </c>
      <c r="Q124" s="20">
        <v>3033</v>
      </c>
      <c r="R124" s="20">
        <v>1077</v>
      </c>
      <c r="S124" s="20">
        <v>2760</v>
      </c>
      <c r="T124" s="20">
        <v>1446</v>
      </c>
      <c r="U124" s="20">
        <v>2904</v>
      </c>
      <c r="V124" s="20">
        <v>1926</v>
      </c>
      <c r="W124" s="20">
        <v>3075</v>
      </c>
      <c r="X124" s="20">
        <v>1899</v>
      </c>
      <c r="Y124" s="20">
        <v>3264</v>
      </c>
      <c r="Z124" s="20">
        <v>1968</v>
      </c>
      <c r="AA124" s="20">
        <v>3369</v>
      </c>
      <c r="AB124" s="20">
        <v>1503</v>
      </c>
      <c r="AC124" s="14"/>
      <c r="AD124" s="20">
        <f t="shared" si="799"/>
        <v>369</v>
      </c>
      <c r="AE124" s="20">
        <f t="shared" si="800"/>
        <v>1101</v>
      </c>
      <c r="AF124" s="20">
        <f t="shared" si="801"/>
        <v>231</v>
      </c>
      <c r="AG124" s="20">
        <f t="shared" si="802"/>
        <v>738</v>
      </c>
      <c r="AH124" s="20">
        <f t="shared" si="803"/>
        <v>264</v>
      </c>
      <c r="AI124" s="20">
        <f t="shared" si="804"/>
        <v>261</v>
      </c>
      <c r="AJ124" s="20">
        <f t="shared" si="805"/>
        <v>549</v>
      </c>
      <c r="AK124" s="20">
        <f t="shared" si="806"/>
        <v>279</v>
      </c>
      <c r="AL124" s="20">
        <f t="shared" si="807"/>
        <v>705</v>
      </c>
      <c r="AM124" s="20">
        <f t="shared" si="808"/>
        <v>669</v>
      </c>
      <c r="AO124" s="20">
        <f t="shared" si="809"/>
        <v>378</v>
      </c>
      <c r="AP124" s="20">
        <f t="shared" si="810"/>
        <v>1131</v>
      </c>
      <c r="AQ124" s="20">
        <f t="shared" si="811"/>
        <v>105</v>
      </c>
      <c r="AR124" s="20">
        <f t="shared" si="812"/>
        <v>762</v>
      </c>
      <c r="AS124" s="20">
        <f t="shared" si="813"/>
        <v>249</v>
      </c>
      <c r="AT124" s="20">
        <f t="shared" si="814"/>
        <v>282</v>
      </c>
      <c r="AU124" s="20">
        <f t="shared" si="815"/>
        <v>420</v>
      </c>
      <c r="AV124" s="20">
        <f t="shared" si="816"/>
        <v>309</v>
      </c>
      <c r="AW124" s="20">
        <f t="shared" si="817"/>
        <v>609</v>
      </c>
      <c r="AX124" s="20">
        <f t="shared" si="818"/>
        <v>240</v>
      </c>
      <c r="AY124" s="20">
        <f t="shared" si="819"/>
        <v>714</v>
      </c>
      <c r="AZ124" s="20">
        <f t="shared" si="820"/>
        <v>705</v>
      </c>
      <c r="BA124" s="14"/>
      <c r="BB124" s="21">
        <f t="shared" si="823"/>
        <v>16.049442379182157</v>
      </c>
      <c r="BC124" s="21">
        <f t="shared" si="824"/>
        <v>47.887360594795538</v>
      </c>
      <c r="BD124" s="21">
        <f t="shared" si="825"/>
        <v>10.047211895910779</v>
      </c>
      <c r="BE124" s="21">
        <f t="shared" si="826"/>
        <v>32.098884758364314</v>
      </c>
      <c r="BF124" s="21">
        <f t="shared" si="827"/>
        <v>11.482527881040891</v>
      </c>
      <c r="BG124" s="21">
        <f t="shared" si="828"/>
        <v>11.352044609665427</v>
      </c>
      <c r="BH124" s="21">
        <f t="shared" si="829"/>
        <v>23.878438661710035</v>
      </c>
      <c r="BI124" s="21">
        <f t="shared" si="830"/>
        <v>12.134944237918214</v>
      </c>
      <c r="BJ124" s="21">
        <f t="shared" si="831"/>
        <v>30.6635687732342</v>
      </c>
      <c r="BK124" s="21">
        <f t="shared" si="832"/>
        <v>29.097769516728622</v>
      </c>
      <c r="BL124" s="21"/>
      <c r="BM124" s="21">
        <f t="shared" si="833"/>
        <v>16.440892193308549</v>
      </c>
      <c r="BN124" s="21">
        <f t="shared" si="834"/>
        <v>49.192193308550181</v>
      </c>
      <c r="BO124" s="21">
        <f t="shared" si="835"/>
        <v>4.5669144981412639</v>
      </c>
      <c r="BP124" s="21">
        <f t="shared" si="836"/>
        <v>33.142750929368027</v>
      </c>
      <c r="BQ124" s="21">
        <f t="shared" si="837"/>
        <v>10.830111524163568</v>
      </c>
      <c r="BR124" s="21">
        <f t="shared" si="838"/>
        <v>12.265427509293678</v>
      </c>
      <c r="BS124" s="21">
        <f t="shared" si="839"/>
        <v>18.267657992565056</v>
      </c>
      <c r="BT124" s="21">
        <f t="shared" si="840"/>
        <v>13.439776951672862</v>
      </c>
      <c r="BU124" s="21">
        <f t="shared" si="841"/>
        <v>26.488104089219327</v>
      </c>
      <c r="BV124" s="21">
        <f t="shared" si="842"/>
        <v>10.438661710037175</v>
      </c>
      <c r="BW124" s="21">
        <f t="shared" si="843"/>
        <v>31.055018587360593</v>
      </c>
      <c r="BX124" s="21">
        <f t="shared" si="844"/>
        <v>30.6635687732342</v>
      </c>
      <c r="BY124" s="14"/>
      <c r="BZ124" s="21">
        <f t="shared" si="559"/>
        <v>50.505285915621393</v>
      </c>
      <c r="CA124" s="21">
        <f t="shared" si="560"/>
        <v>33.634578481260682</v>
      </c>
      <c r="CB124" s="21">
        <f t="shared" si="561"/>
        <v>16.146744667539501</v>
      </c>
      <c r="CC124" s="21">
        <f t="shared" si="562"/>
        <v>26.785008952367981</v>
      </c>
      <c r="CD124" s="21">
        <f t="shared" si="563"/>
        <v>42.272149705917784</v>
      </c>
      <c r="CE124" s="21"/>
      <c r="CF124" s="21">
        <f t="shared" si="564"/>
        <v>51.866895208965062</v>
      </c>
      <c r="CG124" s="21">
        <f t="shared" si="565"/>
        <v>33.45592095876988</v>
      </c>
      <c r="CH124" s="21">
        <f t="shared" si="566"/>
        <v>16.362518987355177</v>
      </c>
      <c r="CI124" s="21">
        <f t="shared" si="567"/>
        <v>22.678953526211103</v>
      </c>
      <c r="CJ124" s="21">
        <f t="shared" si="568"/>
        <v>28.470780047935357</v>
      </c>
      <c r="CK124" s="21">
        <f t="shared" si="569"/>
        <v>43.642509430281109</v>
      </c>
      <c r="CL124" s="16"/>
      <c r="CM124" s="21">
        <f t="shared" si="570"/>
        <v>16.890907021586639</v>
      </c>
      <c r="CN124" s="21">
        <f t="shared" si="571"/>
        <v>20.796430177625055</v>
      </c>
      <c r="CO124" s="21">
        <f t="shared" si="572"/>
        <v>12.420609321213991</v>
      </c>
      <c r="CP124" s="21">
        <f t="shared" si="573"/>
        <v>18.269521944204268</v>
      </c>
      <c r="CQ124" s="21">
        <f t="shared" si="574"/>
        <v>23.803811105415459</v>
      </c>
      <c r="CR124" s="21"/>
      <c r="CS124" s="21">
        <f t="shared" si="575"/>
        <v>19.964366931811746</v>
      </c>
      <c r="CT124" s="21">
        <f t="shared" si="576"/>
        <v>21.796565559123287</v>
      </c>
      <c r="CU124" s="21">
        <f t="shared" si="577"/>
        <v>7.5296875155910516</v>
      </c>
      <c r="CV124" s="21">
        <f t="shared" si="578"/>
        <v>8.7511385957243562</v>
      </c>
      <c r="CW124" s="21">
        <f t="shared" si="579"/>
        <v>20.734116179579242</v>
      </c>
      <c r="CX124" s="21">
        <f t="shared" si="580"/>
        <v>23.598360481864876</v>
      </c>
      <c r="CY124" s="21">
        <f t="shared" si="581"/>
        <v>23.998282352404487</v>
      </c>
      <c r="CZ124" s="21">
        <f t="shared" si="582"/>
        <v>21.451703794659597</v>
      </c>
    </row>
    <row r="125" spans="1:104" s="10" customFormat="1">
      <c r="A125" s="9" t="s">
        <v>94</v>
      </c>
      <c r="B125" s="10">
        <v>2325</v>
      </c>
      <c r="C125" s="10">
        <v>2088</v>
      </c>
      <c r="D125" s="10">
        <v>2004</v>
      </c>
      <c r="E125" s="10">
        <v>1053</v>
      </c>
      <c r="F125" s="10">
        <v>2088</v>
      </c>
      <c r="G125" s="10">
        <v>1395</v>
      </c>
      <c r="H125" s="10">
        <v>2049</v>
      </c>
      <c r="I125" s="10">
        <v>1890</v>
      </c>
      <c r="J125" s="10">
        <v>1773</v>
      </c>
      <c r="K125" s="10">
        <v>1917</v>
      </c>
      <c r="L125" s="10">
        <v>1626</v>
      </c>
      <c r="M125" s="10">
        <v>1404</v>
      </c>
      <c r="O125" s="10">
        <v>3111</v>
      </c>
      <c r="P125" s="10">
        <v>2085</v>
      </c>
      <c r="Q125" s="10">
        <v>3585</v>
      </c>
      <c r="R125" s="10">
        <v>1113</v>
      </c>
      <c r="S125" s="10">
        <v>3297</v>
      </c>
      <c r="T125" s="10">
        <v>1440</v>
      </c>
      <c r="U125" s="10">
        <v>3390</v>
      </c>
      <c r="V125" s="10">
        <v>1929</v>
      </c>
      <c r="W125" s="10">
        <v>3552</v>
      </c>
      <c r="X125" s="10">
        <v>1947</v>
      </c>
      <c r="Y125" s="10">
        <v>3717</v>
      </c>
      <c r="Z125" s="10">
        <v>2007</v>
      </c>
      <c r="AA125" s="10">
        <v>3855</v>
      </c>
      <c r="AB125" s="10">
        <v>1533</v>
      </c>
      <c r="AC125" s="3"/>
      <c r="AD125" s="10">
        <f t="shared" si="799"/>
        <v>321</v>
      </c>
      <c r="AE125" s="10">
        <f t="shared" si="800"/>
        <v>1035</v>
      </c>
      <c r="AF125" s="10">
        <f t="shared" si="801"/>
        <v>237</v>
      </c>
      <c r="AG125" s="10">
        <f t="shared" si="802"/>
        <v>693</v>
      </c>
      <c r="AH125" s="10">
        <f t="shared" si="803"/>
        <v>276</v>
      </c>
      <c r="AI125" s="10">
        <f t="shared" si="804"/>
        <v>198</v>
      </c>
      <c r="AJ125" s="10">
        <f t="shared" si="805"/>
        <v>552</v>
      </c>
      <c r="AK125" s="10">
        <f t="shared" si="806"/>
        <v>171</v>
      </c>
      <c r="AL125" s="10">
        <f t="shared" si="807"/>
        <v>699</v>
      </c>
      <c r="AM125" s="10">
        <f t="shared" si="808"/>
        <v>684</v>
      </c>
      <c r="AO125" s="10">
        <f t="shared" si="809"/>
        <v>474</v>
      </c>
      <c r="AP125" s="10">
        <f t="shared" si="810"/>
        <v>972</v>
      </c>
      <c r="AQ125" s="10">
        <f t="shared" si="811"/>
        <v>186</v>
      </c>
      <c r="AR125" s="10">
        <f t="shared" si="812"/>
        <v>645</v>
      </c>
      <c r="AS125" s="10">
        <f t="shared" si="813"/>
        <v>279</v>
      </c>
      <c r="AT125" s="10">
        <f t="shared" si="814"/>
        <v>156</v>
      </c>
      <c r="AU125" s="10">
        <f t="shared" si="815"/>
        <v>441</v>
      </c>
      <c r="AV125" s="10">
        <f t="shared" si="816"/>
        <v>138</v>
      </c>
      <c r="AW125" s="10">
        <f t="shared" si="817"/>
        <v>606</v>
      </c>
      <c r="AX125" s="10">
        <f t="shared" si="818"/>
        <v>78</v>
      </c>
      <c r="AY125" s="10">
        <f t="shared" si="819"/>
        <v>744</v>
      </c>
      <c r="AZ125" s="10">
        <f t="shared" si="820"/>
        <v>552</v>
      </c>
      <c r="BA125" s="3"/>
      <c r="BB125" s="11">
        <f t="shared" ref="BB125:BK125" si="845">AD125*11.7/263</f>
        <v>14.280228136882128</v>
      </c>
      <c r="BC125" s="11">
        <f t="shared" si="845"/>
        <v>46.043726235741445</v>
      </c>
      <c r="BD125" s="11">
        <f t="shared" si="845"/>
        <v>10.543346007604562</v>
      </c>
      <c r="BE125" s="11">
        <f t="shared" si="845"/>
        <v>30.829277566539922</v>
      </c>
      <c r="BF125" s="11">
        <f t="shared" si="845"/>
        <v>12.278326996197718</v>
      </c>
      <c r="BG125" s="11">
        <f t="shared" si="845"/>
        <v>8.808365019011406</v>
      </c>
      <c r="BH125" s="11">
        <f t="shared" si="845"/>
        <v>24.556653992395436</v>
      </c>
      <c r="BI125" s="11">
        <f t="shared" si="845"/>
        <v>7.60722433460076</v>
      </c>
      <c r="BJ125" s="11">
        <f t="shared" si="845"/>
        <v>31.096197718631174</v>
      </c>
      <c r="BK125" s="11">
        <f t="shared" si="845"/>
        <v>30.42889733840304</v>
      </c>
      <c r="BL125" s="11"/>
      <c r="BM125" s="11">
        <f t="shared" ref="BM125:BX125" si="846">AO125*11.7/263</f>
        <v>21.086692015209124</v>
      </c>
      <c r="BN125" s="11">
        <f t="shared" si="846"/>
        <v>43.241064638783271</v>
      </c>
      <c r="BO125" s="11">
        <f t="shared" si="846"/>
        <v>8.2745247148288961</v>
      </c>
      <c r="BP125" s="11">
        <f t="shared" si="846"/>
        <v>28.693916349809882</v>
      </c>
      <c r="BQ125" s="11">
        <f t="shared" si="846"/>
        <v>12.411787072243344</v>
      </c>
      <c r="BR125" s="11">
        <f t="shared" si="846"/>
        <v>6.939923954372623</v>
      </c>
      <c r="BS125" s="11">
        <f t="shared" si="846"/>
        <v>19.618631178707222</v>
      </c>
      <c r="BT125" s="11">
        <f t="shared" si="846"/>
        <v>6.139163498098859</v>
      </c>
      <c r="BU125" s="11">
        <f t="shared" si="846"/>
        <v>26.958935361216728</v>
      </c>
      <c r="BV125" s="11">
        <f t="shared" si="846"/>
        <v>3.4699619771863115</v>
      </c>
      <c r="BW125" s="11">
        <f t="shared" si="846"/>
        <v>33.098098859315584</v>
      </c>
      <c r="BX125" s="11">
        <f t="shared" si="846"/>
        <v>24.556653992395436</v>
      </c>
      <c r="BY125" s="3"/>
      <c r="BZ125" s="11">
        <f t="shared" si="559"/>
        <v>48.207360862354875</v>
      </c>
      <c r="CA125" s="11">
        <f t="shared" si="560"/>
        <v>32.582303483805944</v>
      </c>
      <c r="CB125" s="11">
        <f t="shared" si="561"/>
        <v>15.111075677585017</v>
      </c>
      <c r="CC125" s="11">
        <f t="shared" si="562"/>
        <v>25.707958249911112</v>
      </c>
      <c r="CD125" s="11">
        <f t="shared" si="563"/>
        <v>43.507370706436333</v>
      </c>
      <c r="CE125" s="11"/>
      <c r="CF125" s="11">
        <f t="shared" si="564"/>
        <v>48.10860890983772</v>
      </c>
      <c r="CG125" s="11">
        <f t="shared" si="565"/>
        <v>29.863164513262841</v>
      </c>
      <c r="CH125" s="11">
        <f t="shared" si="566"/>
        <v>14.220232164742669</v>
      </c>
      <c r="CI125" s="11">
        <f t="shared" si="567"/>
        <v>20.556751148528615</v>
      </c>
      <c r="CJ125" s="11">
        <f t="shared" si="568"/>
        <v>27.181332416446779</v>
      </c>
      <c r="CK125" s="11">
        <f t="shared" si="569"/>
        <v>41.213024681564669</v>
      </c>
      <c r="CL125" s="5"/>
      <c r="CM125" s="11">
        <f t="shared" si="570"/>
        <v>15.666644068079227</v>
      </c>
      <c r="CN125" s="11">
        <f t="shared" si="571"/>
        <v>22.089154543727531</v>
      </c>
      <c r="CO125" s="11">
        <f t="shared" si="572"/>
        <v>12.336938549304042</v>
      </c>
      <c r="CP125" s="11">
        <f t="shared" si="573"/>
        <v>23.740143024839323</v>
      </c>
      <c r="CQ125" s="11">
        <f t="shared" si="574"/>
        <v>22.947760554517377</v>
      </c>
      <c r="CR125" s="11"/>
      <c r="CS125" s="11">
        <f t="shared" si="575"/>
        <v>19.38481762293145</v>
      </c>
      <c r="CT125" s="11">
        <f t="shared" si="576"/>
        <v>22.143918464328319</v>
      </c>
      <c r="CU125" s="11">
        <f t="shared" si="577"/>
        <v>7.2511943349495809</v>
      </c>
      <c r="CV125" s="11">
        <f t="shared" si="578"/>
        <v>7.8105507008794461</v>
      </c>
      <c r="CW125" s="11">
        <f t="shared" si="579"/>
        <v>21.962192709305544</v>
      </c>
      <c r="CX125" s="11">
        <f t="shared" si="580"/>
        <v>22.212183494143449</v>
      </c>
      <c r="CY125" s="11">
        <f t="shared" si="581"/>
        <v>25.246893426035065</v>
      </c>
      <c r="CZ125" s="11">
        <f t="shared" si="582"/>
        <v>22.823233886986088</v>
      </c>
    </row>
    <row r="126" spans="1:104" s="10" customFormat="1">
      <c r="A126" s="9" t="s">
        <v>95</v>
      </c>
      <c r="B126" s="10">
        <v>2106</v>
      </c>
      <c r="C126" s="10">
        <v>2076</v>
      </c>
      <c r="D126" s="10">
        <v>1776</v>
      </c>
      <c r="E126" s="10">
        <v>987</v>
      </c>
      <c r="F126" s="10">
        <v>1878</v>
      </c>
      <c r="G126" s="10">
        <v>1347</v>
      </c>
      <c r="H126" s="10">
        <v>1842</v>
      </c>
      <c r="I126" s="10">
        <v>2028</v>
      </c>
      <c r="J126" s="10">
        <v>1581</v>
      </c>
      <c r="K126" s="10">
        <v>2037</v>
      </c>
      <c r="L126" s="10">
        <v>1374</v>
      </c>
      <c r="M126" s="10">
        <v>1362</v>
      </c>
      <c r="O126" s="10">
        <v>2940</v>
      </c>
      <c r="P126" s="10">
        <v>2085</v>
      </c>
      <c r="Q126" s="10">
        <v>3429</v>
      </c>
      <c r="R126" s="10">
        <v>1068</v>
      </c>
      <c r="S126" s="10">
        <v>3147</v>
      </c>
      <c r="T126" s="10">
        <v>1416</v>
      </c>
      <c r="U126" s="10">
        <v>3201</v>
      </c>
      <c r="V126" s="10">
        <v>2028</v>
      </c>
      <c r="W126" s="10">
        <v>3417</v>
      </c>
      <c r="X126" s="10">
        <v>2073</v>
      </c>
      <c r="Y126" s="10">
        <v>3600</v>
      </c>
      <c r="Z126" s="10">
        <v>2115</v>
      </c>
      <c r="AA126" s="10">
        <v>3714</v>
      </c>
      <c r="AB126" s="10">
        <v>1506</v>
      </c>
      <c r="AC126" s="3"/>
      <c r="AD126" s="10">
        <f t="shared" si="799"/>
        <v>330</v>
      </c>
      <c r="AE126" s="10">
        <f t="shared" si="800"/>
        <v>1089</v>
      </c>
      <c r="AF126" s="10">
        <f t="shared" si="801"/>
        <v>228</v>
      </c>
      <c r="AG126" s="10">
        <f t="shared" si="802"/>
        <v>729</v>
      </c>
      <c r="AH126" s="10">
        <f t="shared" si="803"/>
        <v>264</v>
      </c>
      <c r="AI126" s="10">
        <f t="shared" si="804"/>
        <v>48</v>
      </c>
      <c r="AJ126" s="10">
        <f t="shared" si="805"/>
        <v>525</v>
      </c>
      <c r="AK126" s="10">
        <f t="shared" si="806"/>
        <v>39</v>
      </c>
      <c r="AL126" s="10">
        <f t="shared" si="807"/>
        <v>732</v>
      </c>
      <c r="AM126" s="10">
        <f t="shared" si="808"/>
        <v>714</v>
      </c>
      <c r="AO126" s="10">
        <f t="shared" si="809"/>
        <v>489</v>
      </c>
      <c r="AP126" s="10">
        <f t="shared" si="810"/>
        <v>1017</v>
      </c>
      <c r="AQ126" s="10">
        <f t="shared" si="811"/>
        <v>207</v>
      </c>
      <c r="AR126" s="10">
        <f t="shared" si="812"/>
        <v>669</v>
      </c>
      <c r="AS126" s="10">
        <f t="shared" si="813"/>
        <v>261</v>
      </c>
      <c r="AT126" s="10">
        <f t="shared" si="814"/>
        <v>57</v>
      </c>
      <c r="AU126" s="10">
        <f t="shared" si="815"/>
        <v>477</v>
      </c>
      <c r="AV126" s="10">
        <f t="shared" si="816"/>
        <v>12</v>
      </c>
      <c r="AW126" s="10">
        <f t="shared" si="817"/>
        <v>660</v>
      </c>
      <c r="AX126" s="10">
        <f t="shared" si="818"/>
        <v>30</v>
      </c>
      <c r="AY126" s="10">
        <f t="shared" si="819"/>
        <v>774</v>
      </c>
      <c r="AZ126" s="10">
        <f t="shared" si="820"/>
        <v>579</v>
      </c>
      <c r="BA126" s="3"/>
      <c r="BB126" s="11">
        <f t="shared" ref="BB126:BB127" si="847">AD126*11.7/263</f>
        <v>14.68060836501901</v>
      </c>
      <c r="BC126" s="11">
        <f t="shared" ref="BC126:BC127" si="848">AE126*11.7/263</f>
        <v>48.446007604562737</v>
      </c>
      <c r="BD126" s="11">
        <f t="shared" ref="BD126:BD127" si="849">AF126*11.7/263</f>
        <v>10.14296577946768</v>
      </c>
      <c r="BE126" s="11">
        <f t="shared" ref="BE126:BE127" si="850">AG126*11.7/263</f>
        <v>32.43079847908745</v>
      </c>
      <c r="BF126" s="11">
        <f t="shared" ref="BF126:BF127" si="851">AH126*11.7/263</f>
        <v>11.744486692015208</v>
      </c>
      <c r="BG126" s="11">
        <f t="shared" ref="BG126:BG127" si="852">AI126*11.7/263</f>
        <v>2.1353612167300375</v>
      </c>
      <c r="BH126" s="11">
        <f t="shared" ref="BH126:BH127" si="853">AJ126*11.7/263</f>
        <v>23.35551330798479</v>
      </c>
      <c r="BI126" s="11">
        <f t="shared" ref="BI126:BI127" si="854">AK126*11.7/263</f>
        <v>1.7349809885931557</v>
      </c>
      <c r="BJ126" s="11">
        <f t="shared" ref="BJ126:BJ127" si="855">AL126*11.7/263</f>
        <v>32.56425855513308</v>
      </c>
      <c r="BK126" s="11">
        <f t="shared" ref="BK126:BK127" si="856">AM126*11.7/263</f>
        <v>31.763498098859312</v>
      </c>
      <c r="BL126" s="11"/>
      <c r="BM126" s="11">
        <f t="shared" ref="BM126:BM127" si="857">AO126*11.7/263</f>
        <v>21.753992395437258</v>
      </c>
      <c r="BN126" s="11">
        <f t="shared" ref="BN126:BN127" si="858">AP126*11.7/263</f>
        <v>45.242965779467681</v>
      </c>
      <c r="BO126" s="11">
        <f t="shared" ref="BO126:BO127" si="859">AQ126*11.7/263</f>
        <v>9.208745247148288</v>
      </c>
      <c r="BP126" s="11">
        <f t="shared" ref="BP126:BP127" si="860">AR126*11.7/263</f>
        <v>29.761596958174902</v>
      </c>
      <c r="BQ126" s="11">
        <f t="shared" ref="BQ126:BQ127" si="861">AS126*11.7/263</f>
        <v>11.611026615969582</v>
      </c>
      <c r="BR126" s="11">
        <f t="shared" ref="BR126:BR127" si="862">AT126*11.7/263</f>
        <v>2.53574144486692</v>
      </c>
      <c r="BS126" s="11">
        <f t="shared" ref="BS126:BS127" si="863">AU126*11.7/263</f>
        <v>21.22015209125475</v>
      </c>
      <c r="BT126" s="11">
        <f t="shared" ref="BT126:BT127" si="864">AV126*11.7/263</f>
        <v>0.53384030418250938</v>
      </c>
      <c r="BU126" s="11">
        <f t="shared" ref="BU126:BU127" si="865">AW126*11.7/263</f>
        <v>29.36121673003802</v>
      </c>
      <c r="BV126" s="11">
        <f t="shared" ref="BV126:BV127" si="866">AX126*11.7/263</f>
        <v>1.3346007604562737</v>
      </c>
      <c r="BW126" s="11">
        <f t="shared" ref="BW126:BW127" si="867">AY126*11.7/263</f>
        <v>34.43269961977186</v>
      </c>
      <c r="BX126" s="11">
        <f t="shared" ref="BX126:BX127" si="868">AZ126*11.7/263</f>
        <v>25.757794676806082</v>
      </c>
      <c r="BY126" s="3"/>
      <c r="BZ126" s="11">
        <f t="shared" si="559"/>
        <v>50.621496568043277</v>
      </c>
      <c r="CA126" s="11">
        <f t="shared" si="560"/>
        <v>33.979941800930639</v>
      </c>
      <c r="CB126" s="11">
        <f t="shared" si="561"/>
        <v>11.937032092812565</v>
      </c>
      <c r="CC126" s="11">
        <f t="shared" si="562"/>
        <v>23.41986679958352</v>
      </c>
      <c r="CD126" s="11">
        <f t="shared" si="563"/>
        <v>45.490117022511569</v>
      </c>
      <c r="CE126" s="11"/>
      <c r="CF126" s="11">
        <f t="shared" si="564"/>
        <v>50.201216495846253</v>
      </c>
      <c r="CG126" s="11">
        <f t="shared" si="565"/>
        <v>31.153709932008447</v>
      </c>
      <c r="CH126" s="11">
        <f t="shared" si="566"/>
        <v>11.884692833723966</v>
      </c>
      <c r="CI126" s="11">
        <f t="shared" si="567"/>
        <v>21.226866001516875</v>
      </c>
      <c r="CJ126" s="11">
        <f t="shared" si="568"/>
        <v>29.391532914396876</v>
      </c>
      <c r="CK126" s="11">
        <f t="shared" si="569"/>
        <v>43.000869639089132</v>
      </c>
      <c r="CL126" s="5"/>
      <c r="CM126" s="11">
        <f t="shared" si="570"/>
        <v>16.645633768857103</v>
      </c>
      <c r="CN126" s="11">
        <f t="shared" si="571"/>
        <v>30.337738678925316</v>
      </c>
      <c r="CO126" s="11">
        <f t="shared" si="572"/>
        <v>11.61792767251703</v>
      </c>
      <c r="CP126" s="11">
        <f t="shared" si="573"/>
        <v>31.408801773840779</v>
      </c>
      <c r="CQ126" s="11">
        <f t="shared" si="574"/>
        <v>24.456718249394214</v>
      </c>
      <c r="CR126" s="11"/>
      <c r="CS126" s="11">
        <f t="shared" si="575"/>
        <v>19.926264240758947</v>
      </c>
      <c r="CT126" s="11">
        <f t="shared" si="576"/>
        <v>27.331633032193825</v>
      </c>
      <c r="CU126" s="11">
        <f t="shared" si="577"/>
        <v>9.8154419450602415</v>
      </c>
      <c r="CV126" s="11">
        <f t="shared" si="578"/>
        <v>8.1803515059671579</v>
      </c>
      <c r="CW126" s="11">
        <f t="shared" si="579"/>
        <v>24.944184488102422</v>
      </c>
      <c r="CX126" s="11">
        <f t="shared" si="580"/>
        <v>23.246967754535063</v>
      </c>
      <c r="CY126" s="11">
        <f t="shared" si="581"/>
        <v>31.599614766633536</v>
      </c>
      <c r="CZ126" s="11">
        <f t="shared" si="582"/>
        <v>28.474888698386856</v>
      </c>
    </row>
    <row r="127" spans="1:104" s="20" customFormat="1" ht="15.75" thickBot="1">
      <c r="A127" s="19" t="s">
        <v>96</v>
      </c>
      <c r="B127" s="20">
        <v>2187</v>
      </c>
      <c r="C127" s="20">
        <v>2400</v>
      </c>
      <c r="D127" s="20">
        <v>1854</v>
      </c>
      <c r="E127" s="20">
        <v>1245</v>
      </c>
      <c r="F127" s="20">
        <v>1959</v>
      </c>
      <c r="G127" s="20">
        <v>1464</v>
      </c>
      <c r="H127" s="20">
        <v>1923</v>
      </c>
      <c r="I127" s="20">
        <v>2190</v>
      </c>
      <c r="J127" s="20">
        <v>1689</v>
      </c>
      <c r="K127" s="20">
        <v>2166</v>
      </c>
      <c r="L127" s="20">
        <v>1521</v>
      </c>
      <c r="M127" s="20">
        <v>1521</v>
      </c>
      <c r="O127" s="20">
        <v>2937</v>
      </c>
      <c r="P127" s="20">
        <v>2415</v>
      </c>
      <c r="Q127" s="20">
        <v>3450</v>
      </c>
      <c r="R127" s="20">
        <v>1323</v>
      </c>
      <c r="S127" s="20">
        <v>3156</v>
      </c>
      <c r="T127" s="20">
        <v>1515</v>
      </c>
      <c r="U127" s="20">
        <v>3201</v>
      </c>
      <c r="V127" s="20">
        <v>2202</v>
      </c>
      <c r="W127" s="20">
        <v>3405</v>
      </c>
      <c r="X127" s="20">
        <v>2208</v>
      </c>
      <c r="Y127" s="20">
        <v>3573</v>
      </c>
      <c r="Z127" s="20">
        <v>2262</v>
      </c>
      <c r="AA127" s="20">
        <v>3687</v>
      </c>
      <c r="AB127" s="20">
        <v>1632</v>
      </c>
      <c r="AC127" s="14"/>
      <c r="AD127" s="20">
        <f t="shared" si="799"/>
        <v>333</v>
      </c>
      <c r="AE127" s="20">
        <f t="shared" si="800"/>
        <v>1155</v>
      </c>
      <c r="AF127" s="20">
        <f t="shared" si="801"/>
        <v>228</v>
      </c>
      <c r="AG127" s="20">
        <f t="shared" si="802"/>
        <v>936</v>
      </c>
      <c r="AH127" s="20">
        <f t="shared" si="803"/>
        <v>264</v>
      </c>
      <c r="AI127" s="20">
        <f t="shared" si="804"/>
        <v>210</v>
      </c>
      <c r="AJ127" s="20">
        <f t="shared" si="805"/>
        <v>498</v>
      </c>
      <c r="AK127" s="20">
        <f t="shared" si="806"/>
        <v>234</v>
      </c>
      <c r="AL127" s="20">
        <f t="shared" si="807"/>
        <v>666</v>
      </c>
      <c r="AM127" s="20">
        <f t="shared" si="808"/>
        <v>879</v>
      </c>
      <c r="AO127" s="20">
        <f t="shared" si="809"/>
        <v>513</v>
      </c>
      <c r="AP127" s="20">
        <f t="shared" si="810"/>
        <v>1092</v>
      </c>
      <c r="AQ127" s="20">
        <f t="shared" si="811"/>
        <v>219</v>
      </c>
      <c r="AR127" s="20">
        <f t="shared" si="812"/>
        <v>900</v>
      </c>
      <c r="AS127" s="20">
        <f t="shared" si="813"/>
        <v>264</v>
      </c>
      <c r="AT127" s="20">
        <f t="shared" si="814"/>
        <v>213</v>
      </c>
      <c r="AU127" s="20">
        <f t="shared" si="815"/>
        <v>468</v>
      </c>
      <c r="AV127" s="20">
        <f t="shared" si="816"/>
        <v>207</v>
      </c>
      <c r="AW127" s="20">
        <f t="shared" si="817"/>
        <v>636</v>
      </c>
      <c r="AX127" s="20">
        <f t="shared" si="818"/>
        <v>153</v>
      </c>
      <c r="AY127" s="20">
        <f t="shared" si="819"/>
        <v>750</v>
      </c>
      <c r="AZ127" s="20">
        <f t="shared" si="820"/>
        <v>783</v>
      </c>
      <c r="BA127" s="14"/>
      <c r="BB127" s="21">
        <f t="shared" si="847"/>
        <v>14.814068441064638</v>
      </c>
      <c r="BC127" s="21">
        <f t="shared" si="848"/>
        <v>51.382129277566541</v>
      </c>
      <c r="BD127" s="21">
        <f t="shared" si="849"/>
        <v>10.14296577946768</v>
      </c>
      <c r="BE127" s="21">
        <f t="shared" si="850"/>
        <v>41.639543726235736</v>
      </c>
      <c r="BF127" s="21">
        <f t="shared" si="851"/>
        <v>11.744486692015208</v>
      </c>
      <c r="BG127" s="21">
        <f t="shared" si="852"/>
        <v>9.3422053231939159</v>
      </c>
      <c r="BH127" s="21">
        <f t="shared" si="853"/>
        <v>22.154372623574144</v>
      </c>
      <c r="BI127" s="21">
        <f t="shared" si="854"/>
        <v>10.409885931558934</v>
      </c>
      <c r="BJ127" s="21">
        <f t="shared" si="855"/>
        <v>29.628136882129276</v>
      </c>
      <c r="BK127" s="21">
        <f t="shared" si="856"/>
        <v>39.103802281368822</v>
      </c>
      <c r="BL127" s="21"/>
      <c r="BM127" s="21">
        <f t="shared" si="857"/>
        <v>22.821673003802278</v>
      </c>
      <c r="BN127" s="21">
        <f t="shared" si="858"/>
        <v>48.579467680608367</v>
      </c>
      <c r="BO127" s="21">
        <f t="shared" si="859"/>
        <v>9.742585551330798</v>
      </c>
      <c r="BP127" s="21">
        <f t="shared" si="860"/>
        <v>40.038022813688215</v>
      </c>
      <c r="BQ127" s="21">
        <f t="shared" si="861"/>
        <v>11.744486692015208</v>
      </c>
      <c r="BR127" s="21">
        <f t="shared" si="862"/>
        <v>9.4756653992395439</v>
      </c>
      <c r="BS127" s="21">
        <f t="shared" si="863"/>
        <v>20.819771863117868</v>
      </c>
      <c r="BT127" s="21">
        <f t="shared" si="864"/>
        <v>9.208745247148288</v>
      </c>
      <c r="BU127" s="21">
        <f t="shared" si="865"/>
        <v>28.293536121673004</v>
      </c>
      <c r="BV127" s="21">
        <f t="shared" si="866"/>
        <v>6.806463878326996</v>
      </c>
      <c r="BW127" s="21">
        <f t="shared" si="867"/>
        <v>33.365019011406844</v>
      </c>
      <c r="BX127" s="21">
        <f t="shared" si="868"/>
        <v>34.833079847908742</v>
      </c>
      <c r="BY127" s="14"/>
      <c r="BZ127" s="21">
        <f t="shared" si="559"/>
        <v>53.475039344287609</v>
      </c>
      <c r="CA127" s="21">
        <f t="shared" si="560"/>
        <v>42.857103921433499</v>
      </c>
      <c r="CB127" s="21">
        <f t="shared" si="561"/>
        <v>15.006990636354615</v>
      </c>
      <c r="CC127" s="21">
        <f t="shared" si="562"/>
        <v>24.478193386200708</v>
      </c>
      <c r="CD127" s="21">
        <f t="shared" si="563"/>
        <v>49.060512104609899</v>
      </c>
      <c r="CE127" s="21"/>
      <c r="CF127" s="21">
        <f t="shared" si="564"/>
        <v>53.673023380686786</v>
      </c>
      <c r="CG127" s="21">
        <f t="shared" si="565"/>
        <v>41.206325291809478</v>
      </c>
      <c r="CH127" s="21">
        <f t="shared" si="566"/>
        <v>15.090434136142932</v>
      </c>
      <c r="CI127" s="21">
        <f t="shared" si="567"/>
        <v>22.765409933914007</v>
      </c>
      <c r="CJ127" s="21">
        <f t="shared" si="568"/>
        <v>29.100723990914474</v>
      </c>
      <c r="CK127" s="21">
        <f t="shared" si="569"/>
        <v>48.234509900301944</v>
      </c>
      <c r="CL127" s="16"/>
      <c r="CM127" s="21">
        <f t="shared" si="570"/>
        <v>10.8044978273022</v>
      </c>
      <c r="CN127" s="21">
        <f t="shared" si="571"/>
        <v>32.337021154613595</v>
      </c>
      <c r="CO127" s="21">
        <f t="shared" si="572"/>
        <v>10.464495543959458</v>
      </c>
      <c r="CP127" s="21">
        <f t="shared" si="573"/>
        <v>29.651272952140577</v>
      </c>
      <c r="CQ127" s="21">
        <f t="shared" si="574"/>
        <v>19.240944301205829</v>
      </c>
      <c r="CR127" s="21"/>
      <c r="CS127" s="21">
        <f t="shared" si="575"/>
        <v>15.621101401758889</v>
      </c>
      <c r="CT127" s="21">
        <f t="shared" si="576"/>
        <v>30.627851686097397</v>
      </c>
      <c r="CU127" s="21">
        <f t="shared" si="577"/>
        <v>9.0792096189276439</v>
      </c>
      <c r="CV127" s="21">
        <f t="shared" si="578"/>
        <v>7.8503571872521887</v>
      </c>
      <c r="CW127" s="21">
        <f t="shared" si="579"/>
        <v>28.481768579343484</v>
      </c>
      <c r="CX127" s="21">
        <f t="shared" si="580"/>
        <v>17.324125475274744</v>
      </c>
      <c r="CY127" s="21">
        <f t="shared" si="581"/>
        <v>32.758943997949707</v>
      </c>
      <c r="CZ127" s="21">
        <f t="shared" si="582"/>
        <v>28.530505599154427</v>
      </c>
    </row>
    <row r="128" spans="1:104" s="10" customFormat="1">
      <c r="A128" s="9" t="s">
        <v>97</v>
      </c>
      <c r="B128" s="10">
        <v>2196</v>
      </c>
      <c r="C128" s="10">
        <v>2247</v>
      </c>
      <c r="D128" s="10">
        <v>1815</v>
      </c>
      <c r="E128" s="10">
        <v>1431</v>
      </c>
      <c r="F128" s="10">
        <v>1947</v>
      </c>
      <c r="G128" s="10">
        <v>1770</v>
      </c>
      <c r="H128" s="10">
        <v>1887</v>
      </c>
      <c r="I128" s="10">
        <v>2109</v>
      </c>
      <c r="J128" s="10">
        <v>1680</v>
      </c>
      <c r="K128" s="10">
        <v>2157</v>
      </c>
      <c r="L128" s="10">
        <v>1560</v>
      </c>
      <c r="M128" s="10">
        <v>1791</v>
      </c>
      <c r="O128" s="10">
        <v>2895</v>
      </c>
      <c r="P128" s="10">
        <v>2229</v>
      </c>
      <c r="Q128" s="10">
        <v>3276</v>
      </c>
      <c r="R128" s="10">
        <v>1398</v>
      </c>
      <c r="S128" s="10">
        <v>3057</v>
      </c>
      <c r="T128" s="10">
        <v>1674</v>
      </c>
      <c r="U128" s="10">
        <v>3180</v>
      </c>
      <c r="V128" s="10">
        <v>2064</v>
      </c>
      <c r="W128" s="10">
        <v>3351</v>
      </c>
      <c r="X128" s="10">
        <v>2103</v>
      </c>
      <c r="Y128" s="10">
        <v>3474</v>
      </c>
      <c r="Z128" s="10">
        <v>2133</v>
      </c>
      <c r="AA128" s="10">
        <v>3534</v>
      </c>
      <c r="AB128" s="10">
        <v>1746</v>
      </c>
      <c r="AC128" s="3"/>
      <c r="AD128" s="10">
        <f t="shared" si="799"/>
        <v>381</v>
      </c>
      <c r="AE128" s="10">
        <f t="shared" si="800"/>
        <v>816</v>
      </c>
      <c r="AF128" s="10">
        <f t="shared" si="801"/>
        <v>249</v>
      </c>
      <c r="AG128" s="10">
        <f t="shared" si="802"/>
        <v>477</v>
      </c>
      <c r="AH128" s="10">
        <f t="shared" si="803"/>
        <v>309</v>
      </c>
      <c r="AI128" s="10">
        <f t="shared" si="804"/>
        <v>138</v>
      </c>
      <c r="AJ128" s="10">
        <f t="shared" si="805"/>
        <v>516</v>
      </c>
      <c r="AK128" s="10">
        <f t="shared" si="806"/>
        <v>90</v>
      </c>
      <c r="AL128" s="10">
        <f t="shared" si="807"/>
        <v>636</v>
      </c>
      <c r="AM128" s="10">
        <f t="shared" si="808"/>
        <v>456</v>
      </c>
      <c r="AO128" s="10">
        <f t="shared" si="809"/>
        <v>381</v>
      </c>
      <c r="AP128" s="10">
        <f t="shared" si="810"/>
        <v>831</v>
      </c>
      <c r="AQ128" s="10">
        <f t="shared" si="811"/>
        <v>162</v>
      </c>
      <c r="AR128" s="10">
        <f t="shared" si="812"/>
        <v>555</v>
      </c>
      <c r="AS128" s="10">
        <f t="shared" si="813"/>
        <v>285</v>
      </c>
      <c r="AT128" s="10">
        <f t="shared" si="814"/>
        <v>165</v>
      </c>
      <c r="AU128" s="10">
        <f t="shared" si="815"/>
        <v>456</v>
      </c>
      <c r="AV128" s="10">
        <f t="shared" si="816"/>
        <v>126</v>
      </c>
      <c r="AW128" s="10">
        <f t="shared" si="817"/>
        <v>579</v>
      </c>
      <c r="AX128" s="10">
        <f t="shared" si="818"/>
        <v>96</v>
      </c>
      <c r="AY128" s="10">
        <f t="shared" si="819"/>
        <v>639</v>
      </c>
      <c r="AZ128" s="10">
        <f t="shared" si="820"/>
        <v>483</v>
      </c>
      <c r="BA128" s="3"/>
      <c r="BB128" s="11">
        <f>AD128*11.7/222</f>
        <v>20.079729729729728</v>
      </c>
      <c r="BC128" s="11">
        <f t="shared" ref="BC128:BX128" si="869">AE128*11.7/222</f>
        <v>43.005405405405398</v>
      </c>
      <c r="BD128" s="11">
        <f t="shared" si="869"/>
        <v>13.122972972972972</v>
      </c>
      <c r="BE128" s="11">
        <f t="shared" si="869"/>
        <v>25.139189189189189</v>
      </c>
      <c r="BF128" s="11">
        <f t="shared" si="869"/>
        <v>16.285135135135135</v>
      </c>
      <c r="BG128" s="11">
        <f t="shared" si="869"/>
        <v>7.2729729729729726</v>
      </c>
      <c r="BH128" s="11">
        <f t="shared" si="869"/>
        <v>27.194594594594594</v>
      </c>
      <c r="BI128" s="11">
        <f t="shared" si="869"/>
        <v>4.743243243243243</v>
      </c>
      <c r="BJ128" s="11">
        <f t="shared" si="869"/>
        <v>33.518918918918921</v>
      </c>
      <c r="BK128" s="11">
        <f t="shared" si="869"/>
        <v>24.032432432432433</v>
      </c>
      <c r="BL128" s="11">
        <f t="shared" si="869"/>
        <v>0</v>
      </c>
      <c r="BM128" s="11">
        <f t="shared" si="869"/>
        <v>20.079729729729728</v>
      </c>
      <c r="BN128" s="11">
        <f t="shared" si="869"/>
        <v>43.795945945945938</v>
      </c>
      <c r="BO128" s="11">
        <f t="shared" si="869"/>
        <v>8.5378378378378379</v>
      </c>
      <c r="BP128" s="11">
        <f t="shared" si="869"/>
        <v>29.25</v>
      </c>
      <c r="BQ128" s="11">
        <f t="shared" si="869"/>
        <v>15.02027027027027</v>
      </c>
      <c r="BR128" s="11">
        <f t="shared" si="869"/>
        <v>8.6959459459459456</v>
      </c>
      <c r="BS128" s="11">
        <f t="shared" si="869"/>
        <v>24.032432432432433</v>
      </c>
      <c r="BT128" s="11">
        <f t="shared" si="869"/>
        <v>6.64054054054054</v>
      </c>
      <c r="BU128" s="11">
        <f t="shared" si="869"/>
        <v>30.514864864864862</v>
      </c>
      <c r="BV128" s="11">
        <f t="shared" si="869"/>
        <v>5.0594594594594584</v>
      </c>
      <c r="BW128" s="11">
        <f t="shared" si="869"/>
        <v>33.677027027027023</v>
      </c>
      <c r="BX128" s="11">
        <f t="shared" si="869"/>
        <v>25.455405405405404</v>
      </c>
      <c r="BY128" s="3"/>
      <c r="BZ128" s="11">
        <f t="shared" si="559"/>
        <v>47.46220011864456</v>
      </c>
      <c r="CA128" s="11">
        <f t="shared" si="560"/>
        <v>28.358266039009255</v>
      </c>
      <c r="CB128" s="11">
        <f t="shared" si="561"/>
        <v>17.835407543288945</v>
      </c>
      <c r="CC128" s="11">
        <f t="shared" si="562"/>
        <v>27.605150454741707</v>
      </c>
      <c r="CD128" s="11">
        <f t="shared" si="563"/>
        <v>41.244099385396829</v>
      </c>
      <c r="CE128" s="11"/>
      <c r="CF128" s="11">
        <f t="shared" si="564"/>
        <v>48.17966819436608</v>
      </c>
      <c r="CG128" s="11">
        <f t="shared" si="565"/>
        <v>30.47059525091716</v>
      </c>
      <c r="CH128" s="11">
        <f t="shared" si="566"/>
        <v>17.355921032511603</v>
      </c>
      <c r="CI128" s="11">
        <f t="shared" si="567"/>
        <v>24.933001971082277</v>
      </c>
      <c r="CJ128" s="11">
        <f t="shared" si="568"/>
        <v>30.931458222057326</v>
      </c>
      <c r="CK128" s="11">
        <f t="shared" si="569"/>
        <v>42.215160946426003</v>
      </c>
      <c r="CL128" s="5"/>
      <c r="CM128" s="11">
        <f t="shared" si="570"/>
        <v>19.172849200295396</v>
      </c>
      <c r="CN128" s="11">
        <f t="shared" si="571"/>
        <v>18.143895706942249</v>
      </c>
      <c r="CO128" s="11">
        <f t="shared" si="572"/>
        <v>11.198921296404754</v>
      </c>
      <c r="CP128" s="11">
        <f t="shared" si="573"/>
        <v>20.299504864295915</v>
      </c>
      <c r="CQ128" s="11">
        <f t="shared" si="574"/>
        <v>23.250494822605006</v>
      </c>
      <c r="CR128" s="11"/>
      <c r="CS128" s="11">
        <f t="shared" si="575"/>
        <v>18.568785956720511</v>
      </c>
      <c r="CT128" s="11">
        <f t="shared" si="576"/>
        <v>21.552054850942351</v>
      </c>
      <c r="CU128" s="11">
        <f t="shared" si="577"/>
        <v>9.2435792968783019</v>
      </c>
      <c r="CV128" s="11">
        <f t="shared" si="578"/>
        <v>6.6724618864407415</v>
      </c>
      <c r="CW128" s="11">
        <f t="shared" si="579"/>
        <v>20.639619196335939</v>
      </c>
      <c r="CX128" s="11">
        <f t="shared" si="580"/>
        <v>22.831161186201179</v>
      </c>
      <c r="CY128" s="11">
        <f t="shared" si="581"/>
        <v>27.409307154683439</v>
      </c>
      <c r="CZ128" s="11">
        <f t="shared" si="582"/>
        <v>21.142784697792521</v>
      </c>
    </row>
    <row r="129" spans="1:104" s="10" customFormat="1">
      <c r="A129" s="9" t="s">
        <v>98</v>
      </c>
      <c r="B129" s="10">
        <v>1962</v>
      </c>
      <c r="C129" s="10">
        <v>2565</v>
      </c>
      <c r="D129" s="10">
        <v>1554</v>
      </c>
      <c r="E129" s="10">
        <v>1677</v>
      </c>
      <c r="F129" s="10">
        <v>1677</v>
      </c>
      <c r="G129" s="10">
        <v>2076</v>
      </c>
      <c r="H129" s="10">
        <v>1638</v>
      </c>
      <c r="I129" s="10">
        <v>2574</v>
      </c>
      <c r="J129" s="10">
        <v>1440</v>
      </c>
      <c r="K129" s="10">
        <v>2607</v>
      </c>
      <c r="L129" s="10">
        <v>1263</v>
      </c>
      <c r="M129" s="10">
        <v>2073</v>
      </c>
      <c r="O129" s="10">
        <v>2733</v>
      </c>
      <c r="P129" s="10">
        <v>2559</v>
      </c>
      <c r="Q129" s="10">
        <v>3165</v>
      </c>
      <c r="R129" s="10">
        <v>1653</v>
      </c>
      <c r="S129" s="10">
        <v>2931</v>
      </c>
      <c r="T129" s="10">
        <v>1974</v>
      </c>
      <c r="U129" s="10">
        <v>3021</v>
      </c>
      <c r="V129" s="10">
        <v>2535</v>
      </c>
      <c r="W129" s="10">
        <v>3195</v>
      </c>
      <c r="X129" s="10">
        <v>2562</v>
      </c>
      <c r="Y129" s="10">
        <v>3327</v>
      </c>
      <c r="Z129" s="10">
        <v>2568</v>
      </c>
      <c r="AA129" s="10">
        <v>3450</v>
      </c>
      <c r="AB129" s="10">
        <v>2028</v>
      </c>
      <c r="AC129" s="3"/>
      <c r="AD129" s="10">
        <f t="shared" si="799"/>
        <v>408</v>
      </c>
      <c r="AE129" s="10">
        <f t="shared" si="800"/>
        <v>888</v>
      </c>
      <c r="AF129" s="10">
        <f t="shared" si="801"/>
        <v>285</v>
      </c>
      <c r="AG129" s="10">
        <f t="shared" si="802"/>
        <v>489</v>
      </c>
      <c r="AH129" s="10">
        <f t="shared" si="803"/>
        <v>324</v>
      </c>
      <c r="AI129" s="10">
        <f t="shared" si="804"/>
        <v>9</v>
      </c>
      <c r="AJ129" s="10">
        <f t="shared" si="805"/>
        <v>522</v>
      </c>
      <c r="AK129" s="10">
        <f t="shared" si="806"/>
        <v>42</v>
      </c>
      <c r="AL129" s="10">
        <f t="shared" si="807"/>
        <v>699</v>
      </c>
      <c r="AM129" s="10">
        <f t="shared" si="808"/>
        <v>492</v>
      </c>
      <c r="AO129" s="10">
        <f t="shared" si="809"/>
        <v>432</v>
      </c>
      <c r="AP129" s="10">
        <f t="shared" si="810"/>
        <v>906</v>
      </c>
      <c r="AQ129" s="10">
        <f t="shared" si="811"/>
        <v>198</v>
      </c>
      <c r="AR129" s="10">
        <f t="shared" si="812"/>
        <v>585</v>
      </c>
      <c r="AS129" s="10">
        <f t="shared" si="813"/>
        <v>288</v>
      </c>
      <c r="AT129" s="10">
        <f t="shared" si="814"/>
        <v>24</v>
      </c>
      <c r="AU129" s="10">
        <f t="shared" si="815"/>
        <v>462</v>
      </c>
      <c r="AV129" s="10">
        <f t="shared" si="816"/>
        <v>3</v>
      </c>
      <c r="AW129" s="10">
        <f t="shared" si="817"/>
        <v>594</v>
      </c>
      <c r="AX129" s="10">
        <f t="shared" si="818"/>
        <v>9</v>
      </c>
      <c r="AY129" s="10">
        <f t="shared" si="819"/>
        <v>717</v>
      </c>
      <c r="AZ129" s="10">
        <f t="shared" si="820"/>
        <v>531</v>
      </c>
      <c r="BA129" s="3"/>
      <c r="BB129" s="11">
        <f>AD129*11.7/227.61</f>
        <v>20.972716488730718</v>
      </c>
      <c r="BC129" s="11">
        <f t="shared" ref="BC129:BX129" si="870">AE129*11.7/227.61</f>
        <v>45.646500593119804</v>
      </c>
      <c r="BD129" s="11">
        <f t="shared" si="870"/>
        <v>14.650059311981019</v>
      </c>
      <c r="BE129" s="11">
        <f t="shared" si="870"/>
        <v>25.136417556346377</v>
      </c>
      <c r="BF129" s="11">
        <f t="shared" si="870"/>
        <v>16.65480427046263</v>
      </c>
      <c r="BG129" s="11">
        <f t="shared" si="870"/>
        <v>0.46263345195729533</v>
      </c>
      <c r="BH129" s="11">
        <f t="shared" si="870"/>
        <v>26.832740213523127</v>
      </c>
      <c r="BI129" s="11">
        <f t="shared" si="870"/>
        <v>2.1589561091340448</v>
      </c>
      <c r="BJ129" s="11">
        <f t="shared" si="870"/>
        <v>35.931198102016602</v>
      </c>
      <c r="BK129" s="11">
        <f t="shared" si="870"/>
        <v>25.29062870699881</v>
      </c>
      <c r="BL129" s="11">
        <f t="shared" si="870"/>
        <v>0</v>
      </c>
      <c r="BM129" s="11">
        <f t="shared" si="870"/>
        <v>22.206405693950174</v>
      </c>
      <c r="BN129" s="11">
        <f t="shared" si="870"/>
        <v>46.571767497034394</v>
      </c>
      <c r="BO129" s="11">
        <f t="shared" si="870"/>
        <v>10.177935943060497</v>
      </c>
      <c r="BP129" s="11">
        <f t="shared" si="870"/>
        <v>30.071174377224196</v>
      </c>
      <c r="BQ129" s="11">
        <f t="shared" si="870"/>
        <v>14.80427046263345</v>
      </c>
      <c r="BR129" s="11">
        <f t="shared" si="870"/>
        <v>1.2336892052194541</v>
      </c>
      <c r="BS129" s="11">
        <f t="shared" si="870"/>
        <v>23.748517200474492</v>
      </c>
      <c r="BT129" s="11">
        <f t="shared" si="870"/>
        <v>0.15421115065243177</v>
      </c>
      <c r="BU129" s="11">
        <f t="shared" si="870"/>
        <v>30.533807829181491</v>
      </c>
      <c r="BV129" s="11">
        <f t="shared" si="870"/>
        <v>0.46263345195729533</v>
      </c>
      <c r="BW129" s="11">
        <f t="shared" si="870"/>
        <v>36.856465005931192</v>
      </c>
      <c r="BX129" s="11">
        <f t="shared" si="870"/>
        <v>27.295373665480426</v>
      </c>
      <c r="BY129" s="3"/>
      <c r="BZ129" s="11">
        <f t="shared" si="559"/>
        <v>50.234030828855097</v>
      </c>
      <c r="CA129" s="11">
        <f t="shared" si="560"/>
        <v>29.094049656442813</v>
      </c>
      <c r="CB129" s="11">
        <f t="shared" si="561"/>
        <v>16.661228496071054</v>
      </c>
      <c r="CC129" s="11">
        <f t="shared" si="562"/>
        <v>26.919454653606717</v>
      </c>
      <c r="CD129" s="11">
        <f t="shared" si="563"/>
        <v>43.939354768153272</v>
      </c>
      <c r="CE129" s="11"/>
      <c r="CF129" s="11">
        <f t="shared" si="564"/>
        <v>51.595096488349853</v>
      </c>
      <c r="CG129" s="11">
        <f t="shared" si="565"/>
        <v>31.746903919696923</v>
      </c>
      <c r="CH129" s="11">
        <f t="shared" si="566"/>
        <v>14.855585245485155</v>
      </c>
      <c r="CI129" s="11">
        <f t="shared" si="567"/>
        <v>23.749017880750738</v>
      </c>
      <c r="CJ129" s="11">
        <f t="shared" si="568"/>
        <v>30.537312426935262</v>
      </c>
      <c r="CK129" s="11">
        <f t="shared" si="569"/>
        <v>45.863236216730641</v>
      </c>
      <c r="CL129" s="5"/>
      <c r="CM129" s="11">
        <f t="shared" si="570"/>
        <v>21.462513831097361</v>
      </c>
      <c r="CN129" s="11">
        <f t="shared" si="571"/>
        <v>24.755092897797027</v>
      </c>
      <c r="CO129" s="11">
        <f t="shared" si="572"/>
        <v>10.318327898370644</v>
      </c>
      <c r="CP129" s="11">
        <f t="shared" si="573"/>
        <v>24.856713642867124</v>
      </c>
      <c r="CQ129" s="11">
        <f t="shared" si="574"/>
        <v>25.26099151694531</v>
      </c>
      <c r="CR129" s="11"/>
      <c r="CS129" s="11">
        <f t="shared" si="575"/>
        <v>20.419443132798591</v>
      </c>
      <c r="CT129" s="11">
        <f t="shared" si="576"/>
        <v>29.206224030719646</v>
      </c>
      <c r="CU129" s="11">
        <f t="shared" si="577"/>
        <v>9.0091521564280352</v>
      </c>
      <c r="CV129" s="11">
        <f t="shared" si="578"/>
        <v>6.7922966095394575</v>
      </c>
      <c r="CW129" s="11">
        <f t="shared" si="579"/>
        <v>27.567588598590298</v>
      </c>
      <c r="CX129" s="11">
        <f t="shared" si="580"/>
        <v>24.211641765764945</v>
      </c>
      <c r="CY129" s="11">
        <f t="shared" si="581"/>
        <v>32.850956825701793</v>
      </c>
      <c r="CZ129" s="11">
        <f t="shared" si="582"/>
        <v>30.140686759376955</v>
      </c>
    </row>
    <row r="130" spans="1:104" s="20" customFormat="1" ht="15.75" thickBot="1">
      <c r="A130" s="19" t="s">
        <v>99</v>
      </c>
      <c r="B130" s="20">
        <v>1731</v>
      </c>
      <c r="C130" s="20">
        <v>2364</v>
      </c>
      <c r="D130" s="20">
        <v>1293</v>
      </c>
      <c r="E130" s="20">
        <v>1236</v>
      </c>
      <c r="F130" s="20">
        <v>1407</v>
      </c>
      <c r="G130" s="20">
        <v>1554</v>
      </c>
      <c r="H130" s="20">
        <v>1359</v>
      </c>
      <c r="I130" s="20">
        <v>2049</v>
      </c>
      <c r="J130" s="20">
        <v>1158</v>
      </c>
      <c r="K130" s="20">
        <v>2076</v>
      </c>
      <c r="L130" s="20">
        <v>975</v>
      </c>
      <c r="M130" s="20">
        <v>1590</v>
      </c>
      <c r="O130" s="20">
        <v>2532</v>
      </c>
      <c r="P130" s="20">
        <v>2352</v>
      </c>
      <c r="Q130" s="20">
        <v>3021</v>
      </c>
      <c r="R130" s="20">
        <v>1206</v>
      </c>
      <c r="S130" s="20">
        <v>2739</v>
      </c>
      <c r="T130" s="20">
        <v>1455</v>
      </c>
      <c r="U130" s="20">
        <v>2889</v>
      </c>
      <c r="V130" s="20">
        <v>2043</v>
      </c>
      <c r="W130" s="20">
        <v>3063</v>
      </c>
      <c r="X130" s="20">
        <v>2049</v>
      </c>
      <c r="Y130" s="20">
        <v>3207</v>
      </c>
      <c r="Z130" s="20">
        <v>2112</v>
      </c>
      <c r="AA130" s="20">
        <v>3321</v>
      </c>
      <c r="AB130" s="20">
        <v>1569</v>
      </c>
      <c r="AC130" s="14"/>
      <c r="AD130" s="20">
        <f t="shared" si="799"/>
        <v>438</v>
      </c>
      <c r="AE130" s="20">
        <f t="shared" si="800"/>
        <v>1128</v>
      </c>
      <c r="AF130" s="20">
        <f t="shared" si="801"/>
        <v>324</v>
      </c>
      <c r="AG130" s="20">
        <f t="shared" si="802"/>
        <v>810</v>
      </c>
      <c r="AH130" s="20">
        <f t="shared" si="803"/>
        <v>372</v>
      </c>
      <c r="AI130" s="20">
        <f t="shared" si="804"/>
        <v>315</v>
      </c>
      <c r="AJ130" s="20">
        <f t="shared" si="805"/>
        <v>573</v>
      </c>
      <c r="AK130" s="20">
        <f t="shared" si="806"/>
        <v>288</v>
      </c>
      <c r="AL130" s="20">
        <f t="shared" si="807"/>
        <v>756</v>
      </c>
      <c r="AM130" s="20">
        <f t="shared" si="808"/>
        <v>774</v>
      </c>
      <c r="AO130" s="20">
        <f t="shared" si="809"/>
        <v>489</v>
      </c>
      <c r="AP130" s="20">
        <f t="shared" si="810"/>
        <v>1146</v>
      </c>
      <c r="AQ130" s="20">
        <f t="shared" si="811"/>
        <v>207</v>
      </c>
      <c r="AR130" s="20">
        <f t="shared" si="812"/>
        <v>897</v>
      </c>
      <c r="AS130" s="20">
        <f t="shared" si="813"/>
        <v>357</v>
      </c>
      <c r="AT130" s="20">
        <f t="shared" si="814"/>
        <v>309</v>
      </c>
      <c r="AU130" s="20">
        <f t="shared" si="815"/>
        <v>531</v>
      </c>
      <c r="AV130" s="20">
        <f t="shared" si="816"/>
        <v>303</v>
      </c>
      <c r="AW130" s="20">
        <f t="shared" si="817"/>
        <v>675</v>
      </c>
      <c r="AX130" s="20">
        <f t="shared" si="818"/>
        <v>240</v>
      </c>
      <c r="AY130" s="20">
        <f t="shared" si="819"/>
        <v>789</v>
      </c>
      <c r="AZ130" s="20">
        <f t="shared" si="820"/>
        <v>783</v>
      </c>
      <c r="BA130" s="14"/>
      <c r="BB130" s="21">
        <f>AD130*11.7/258</f>
        <v>19.862790697674416</v>
      </c>
      <c r="BC130" s="21">
        <f t="shared" ref="BC130:BX130" si="871">AE130*11.7/258</f>
        <v>51.153488372093015</v>
      </c>
      <c r="BD130" s="21">
        <f t="shared" si="871"/>
        <v>14.693023255813953</v>
      </c>
      <c r="BE130" s="21">
        <f t="shared" si="871"/>
        <v>36.732558139534881</v>
      </c>
      <c r="BF130" s="21">
        <f t="shared" si="871"/>
        <v>16.869767441860464</v>
      </c>
      <c r="BG130" s="21">
        <f t="shared" si="871"/>
        <v>14.284883720930232</v>
      </c>
      <c r="BH130" s="21">
        <f t="shared" si="871"/>
        <v>25.984883720930231</v>
      </c>
      <c r="BI130" s="21">
        <f t="shared" si="871"/>
        <v>13.060465116279069</v>
      </c>
      <c r="BJ130" s="21">
        <f t="shared" si="871"/>
        <v>34.283720930232555</v>
      </c>
      <c r="BK130" s="21">
        <f t="shared" si="871"/>
        <v>35.099999999999994</v>
      </c>
      <c r="BL130" s="21">
        <f t="shared" si="871"/>
        <v>0</v>
      </c>
      <c r="BM130" s="21">
        <f t="shared" si="871"/>
        <v>22.175581395348836</v>
      </c>
      <c r="BN130" s="21">
        <f t="shared" si="871"/>
        <v>51.969767441860462</v>
      </c>
      <c r="BO130" s="21">
        <f t="shared" si="871"/>
        <v>9.38720930232558</v>
      </c>
      <c r="BP130" s="21">
        <f t="shared" si="871"/>
        <v>40.677906976744183</v>
      </c>
      <c r="BQ130" s="21">
        <f t="shared" si="871"/>
        <v>16.189534883720928</v>
      </c>
      <c r="BR130" s="21">
        <f t="shared" si="871"/>
        <v>14.012790697674417</v>
      </c>
      <c r="BS130" s="21">
        <f t="shared" si="871"/>
        <v>24.080232558139535</v>
      </c>
      <c r="BT130" s="21">
        <f t="shared" si="871"/>
        <v>13.740697674418604</v>
      </c>
      <c r="BU130" s="21">
        <f t="shared" si="871"/>
        <v>30.610465116279066</v>
      </c>
      <c r="BV130" s="21">
        <f t="shared" si="871"/>
        <v>10.883720930232558</v>
      </c>
      <c r="BW130" s="21">
        <f t="shared" si="871"/>
        <v>35.780232558139531</v>
      </c>
      <c r="BX130" s="21">
        <f t="shared" si="871"/>
        <v>35.508139534883718</v>
      </c>
      <c r="BY130" s="14"/>
      <c r="BZ130" s="21">
        <f t="shared" si="559"/>
        <v>54.874491587015882</v>
      </c>
      <c r="CA130" s="21">
        <f t="shared" si="560"/>
        <v>39.562175873809061</v>
      </c>
      <c r="CB130" s="21">
        <f t="shared" si="561"/>
        <v>22.105360355871898</v>
      </c>
      <c r="CC130" s="21">
        <f t="shared" si="562"/>
        <v>29.082467760556487</v>
      </c>
      <c r="CD130" s="21">
        <f t="shared" si="563"/>
        <v>49.06509472957395</v>
      </c>
      <c r="CE130" s="21"/>
      <c r="CF130" s="21">
        <f t="shared" si="564"/>
        <v>56.503213520850309</v>
      </c>
      <c r="CG130" s="21">
        <f t="shared" si="565"/>
        <v>41.746997670423212</v>
      </c>
      <c r="CH130" s="21">
        <f t="shared" si="566"/>
        <v>21.411663711352453</v>
      </c>
      <c r="CI130" s="21">
        <f t="shared" si="567"/>
        <v>27.724797071103264</v>
      </c>
      <c r="CJ130" s="21">
        <f t="shared" si="568"/>
        <v>32.487781640520176</v>
      </c>
      <c r="CK130" s="21">
        <f t="shared" si="569"/>
        <v>50.408858498713499</v>
      </c>
      <c r="CL130" s="16"/>
      <c r="CM130" s="21">
        <f t="shared" si="570"/>
        <v>15.319586292561223</v>
      </c>
      <c r="CN130" s="21">
        <f t="shared" si="571"/>
        <v>22.552966591008929</v>
      </c>
      <c r="CO130" s="21">
        <f t="shared" si="572"/>
        <v>9.1969856855590777</v>
      </c>
      <c r="CP130" s="21">
        <f t="shared" si="573"/>
        <v>23.55019738595098</v>
      </c>
      <c r="CQ130" s="21">
        <f t="shared" si="574"/>
        <v>21.579567133870761</v>
      </c>
      <c r="CR130" s="21"/>
      <c r="CS130" s="21">
        <f t="shared" si="575"/>
        <v>17.060145765885824</v>
      </c>
      <c r="CT130" s="21">
        <f t="shared" si="576"/>
        <v>27.519085368006269</v>
      </c>
      <c r="CU130" s="21">
        <f t="shared" si="577"/>
        <v>7.895387539720879</v>
      </c>
      <c r="CV130" s="21">
        <f t="shared" si="578"/>
        <v>7.1278505441826896</v>
      </c>
      <c r="CW130" s="21">
        <f t="shared" si="579"/>
        <v>25.161249711014172</v>
      </c>
      <c r="CX130" s="21">
        <f t="shared" si="580"/>
        <v>21.355835891132376</v>
      </c>
      <c r="CY130" s="21">
        <f t="shared" si="581"/>
        <v>30.683842285365522</v>
      </c>
      <c r="CZ130" s="21">
        <f t="shared" si="582"/>
        <v>24.712578278049598</v>
      </c>
    </row>
    <row r="131" spans="1:104" s="10" customFormat="1">
      <c r="A131" s="9" t="s">
        <v>100</v>
      </c>
      <c r="B131" s="10">
        <v>1725</v>
      </c>
      <c r="C131" s="10">
        <v>2076</v>
      </c>
      <c r="D131" s="10">
        <v>1317</v>
      </c>
      <c r="E131" s="10">
        <v>756</v>
      </c>
      <c r="F131" s="10">
        <v>1512</v>
      </c>
      <c r="G131" s="10">
        <v>1239</v>
      </c>
      <c r="H131" s="10">
        <v>1431</v>
      </c>
      <c r="I131" s="10">
        <v>1899</v>
      </c>
      <c r="J131" s="10">
        <v>1176</v>
      </c>
      <c r="K131" s="10">
        <v>1968</v>
      </c>
      <c r="L131" s="10">
        <v>918</v>
      </c>
      <c r="M131" s="10">
        <v>1311</v>
      </c>
      <c r="O131" s="10">
        <v>2691</v>
      </c>
      <c r="P131" s="10">
        <v>2052</v>
      </c>
      <c r="Q131" s="10">
        <v>3138</v>
      </c>
      <c r="R131" s="10">
        <v>720</v>
      </c>
      <c r="S131" s="10">
        <v>2724</v>
      </c>
      <c r="T131" s="10">
        <v>1263</v>
      </c>
      <c r="U131" s="10">
        <v>2943</v>
      </c>
      <c r="V131" s="10">
        <v>1887</v>
      </c>
      <c r="W131" s="10">
        <v>3177</v>
      </c>
      <c r="X131" s="10">
        <v>1890</v>
      </c>
      <c r="Y131" s="10">
        <v>3369</v>
      </c>
      <c r="Z131" s="10">
        <v>2010</v>
      </c>
      <c r="AA131" s="10">
        <v>3540</v>
      </c>
      <c r="AB131" s="10">
        <v>1305</v>
      </c>
      <c r="AC131" s="3"/>
      <c r="AD131" s="10">
        <f t="shared" si="799"/>
        <v>408</v>
      </c>
      <c r="AE131" s="10">
        <f t="shared" si="800"/>
        <v>1320</v>
      </c>
      <c r="AF131" s="10">
        <f t="shared" si="801"/>
        <v>213</v>
      </c>
      <c r="AG131" s="10">
        <f t="shared" si="802"/>
        <v>837</v>
      </c>
      <c r="AH131" s="10">
        <f t="shared" si="803"/>
        <v>294</v>
      </c>
      <c r="AI131" s="10">
        <f t="shared" si="804"/>
        <v>177</v>
      </c>
      <c r="AJ131" s="10">
        <f t="shared" si="805"/>
        <v>549</v>
      </c>
      <c r="AK131" s="10">
        <f t="shared" si="806"/>
        <v>108</v>
      </c>
      <c r="AL131" s="10">
        <f t="shared" si="807"/>
        <v>807</v>
      </c>
      <c r="AM131" s="10">
        <f t="shared" si="808"/>
        <v>765</v>
      </c>
      <c r="AO131" s="10">
        <f t="shared" si="809"/>
        <v>447</v>
      </c>
      <c r="AP131" s="10">
        <f t="shared" si="810"/>
        <v>1332</v>
      </c>
      <c r="AQ131" s="10">
        <f t="shared" si="811"/>
        <v>33</v>
      </c>
      <c r="AR131" s="10">
        <f t="shared" si="812"/>
        <v>789</v>
      </c>
      <c r="AS131" s="10">
        <f t="shared" si="813"/>
        <v>252</v>
      </c>
      <c r="AT131" s="10">
        <f t="shared" si="814"/>
        <v>165</v>
      </c>
      <c r="AU131" s="10">
        <f t="shared" si="815"/>
        <v>486</v>
      </c>
      <c r="AV131" s="10">
        <f t="shared" si="816"/>
        <v>162</v>
      </c>
      <c r="AW131" s="10">
        <f t="shared" si="817"/>
        <v>678</v>
      </c>
      <c r="AX131" s="10">
        <f t="shared" si="818"/>
        <v>42</v>
      </c>
      <c r="AY131" s="10">
        <f t="shared" si="819"/>
        <v>849</v>
      </c>
      <c r="AZ131" s="10">
        <f t="shared" si="820"/>
        <v>747</v>
      </c>
      <c r="BA131" s="3"/>
      <c r="BB131" s="11">
        <f t="shared" ref="BB131:BK131" si="872">AD131*11.7/264</f>
        <v>18.081818181818178</v>
      </c>
      <c r="BC131" s="11">
        <f t="shared" si="872"/>
        <v>58.499999999999993</v>
      </c>
      <c r="BD131" s="11">
        <f t="shared" si="872"/>
        <v>9.439772727272727</v>
      </c>
      <c r="BE131" s="11">
        <f t="shared" si="872"/>
        <v>37.094318181818181</v>
      </c>
      <c r="BF131" s="11">
        <f t="shared" si="872"/>
        <v>13.029545454545454</v>
      </c>
      <c r="BG131" s="11">
        <f t="shared" si="872"/>
        <v>7.8443181818181822</v>
      </c>
      <c r="BH131" s="11">
        <f t="shared" si="872"/>
        <v>24.330681818181816</v>
      </c>
      <c r="BI131" s="11">
        <f t="shared" si="872"/>
        <v>4.7863636363636362</v>
      </c>
      <c r="BJ131" s="11">
        <f t="shared" si="872"/>
        <v>35.764772727272728</v>
      </c>
      <c r="BK131" s="11">
        <f t="shared" si="872"/>
        <v>33.903409090909093</v>
      </c>
      <c r="BL131" s="11"/>
      <c r="BM131" s="11">
        <f t="shared" ref="BM131:BX131" si="873">AO131*11.7/264</f>
        <v>19.810227272727271</v>
      </c>
      <c r="BN131" s="11">
        <f t="shared" si="873"/>
        <v>59.031818181818181</v>
      </c>
      <c r="BO131" s="11">
        <f t="shared" si="873"/>
        <v>1.4624999999999999</v>
      </c>
      <c r="BP131" s="11">
        <f t="shared" si="873"/>
        <v>34.967045454545449</v>
      </c>
      <c r="BQ131" s="11">
        <f t="shared" si="873"/>
        <v>11.168181818181816</v>
      </c>
      <c r="BR131" s="11">
        <f t="shared" si="873"/>
        <v>7.3124999999999991</v>
      </c>
      <c r="BS131" s="11">
        <f t="shared" si="873"/>
        <v>21.538636363636364</v>
      </c>
      <c r="BT131" s="11">
        <f t="shared" si="873"/>
        <v>7.1795454545454538</v>
      </c>
      <c r="BU131" s="11">
        <f t="shared" si="873"/>
        <v>30.047727272727272</v>
      </c>
      <c r="BV131" s="11">
        <f t="shared" si="873"/>
        <v>1.8613636363636363</v>
      </c>
      <c r="BW131" s="11">
        <f t="shared" si="873"/>
        <v>37.626136363636363</v>
      </c>
      <c r="BX131" s="11">
        <f t="shared" si="873"/>
        <v>33.105681818181814</v>
      </c>
      <c r="BY131" s="3"/>
      <c r="BZ131" s="11">
        <f t="shared" si="559"/>
        <v>61.23072879494682</v>
      </c>
      <c r="CA131" s="11">
        <f t="shared" si="560"/>
        <v>38.276595336008256</v>
      </c>
      <c r="CB131" s="11">
        <f t="shared" si="561"/>
        <v>15.208628553872614</v>
      </c>
      <c r="CC131" s="11">
        <f t="shared" si="562"/>
        <v>24.797002935780512</v>
      </c>
      <c r="CD131" s="11">
        <f t="shared" si="563"/>
        <v>49.280423255274592</v>
      </c>
      <c r="CE131" s="11"/>
      <c r="CF131" s="11">
        <f t="shared" si="564"/>
        <v>62.267171627177248</v>
      </c>
      <c r="CG131" s="11">
        <f t="shared" si="565"/>
        <v>34.997616691286957</v>
      </c>
      <c r="CH131" s="11">
        <f t="shared" si="566"/>
        <v>13.349192536403349</v>
      </c>
      <c r="CI131" s="11">
        <f t="shared" si="567"/>
        <v>22.703716201072524</v>
      </c>
      <c r="CJ131" s="11">
        <f t="shared" si="568"/>
        <v>30.105324925052297</v>
      </c>
      <c r="CK131" s="11">
        <f t="shared" si="569"/>
        <v>50.116986205294232</v>
      </c>
      <c r="CL131" s="5"/>
      <c r="CM131" s="11">
        <f t="shared" si="570"/>
        <v>23.084370551082156</v>
      </c>
      <c r="CN131" s="11">
        <f t="shared" si="571"/>
        <v>29.469458227688392</v>
      </c>
      <c r="CO131" s="11">
        <f t="shared" si="572"/>
        <v>11.707551798372288</v>
      </c>
      <c r="CP131" s="11">
        <f t="shared" si="573"/>
        <v>31.281636321001844</v>
      </c>
      <c r="CQ131" s="11">
        <f t="shared" si="574"/>
        <v>30.293219799251858</v>
      </c>
      <c r="CR131" s="11"/>
      <c r="CS131" s="11">
        <f t="shared" si="575"/>
        <v>30.261400867931901</v>
      </c>
      <c r="CT131" s="11">
        <f t="shared" si="576"/>
        <v>29.308260676015994</v>
      </c>
      <c r="CU131" s="11">
        <f t="shared" si="577"/>
        <v>10.371306783163629</v>
      </c>
      <c r="CV131" s="11">
        <f t="shared" si="578"/>
        <v>10.03432538591475</v>
      </c>
      <c r="CW131" s="11">
        <f t="shared" si="579"/>
        <v>32.150267541590814</v>
      </c>
      <c r="CX131" s="11">
        <f t="shared" si="580"/>
        <v>31.457450047348168</v>
      </c>
      <c r="CY131" s="11">
        <f t="shared" si="581"/>
        <v>34.281137780728955</v>
      </c>
      <c r="CZ131" s="11">
        <f t="shared" si="582"/>
        <v>30.511837096377327</v>
      </c>
    </row>
    <row r="132" spans="1:104" s="10" customFormat="1">
      <c r="A132" s="9" t="s">
        <v>101</v>
      </c>
      <c r="B132" s="10">
        <v>1905</v>
      </c>
      <c r="C132" s="10">
        <v>1932</v>
      </c>
      <c r="D132" s="10">
        <v>1503</v>
      </c>
      <c r="E132" s="10">
        <v>561</v>
      </c>
      <c r="F132" s="10">
        <v>1677</v>
      </c>
      <c r="G132" s="10">
        <v>1131</v>
      </c>
      <c r="H132" s="10">
        <v>1560</v>
      </c>
      <c r="I132" s="10">
        <v>1929</v>
      </c>
      <c r="J132" s="10">
        <v>1314</v>
      </c>
      <c r="K132" s="10">
        <v>1980</v>
      </c>
      <c r="L132" s="10">
        <v>1068</v>
      </c>
      <c r="M132" s="10">
        <v>1182</v>
      </c>
      <c r="O132" s="10">
        <v>2850</v>
      </c>
      <c r="P132" s="10">
        <v>1995</v>
      </c>
      <c r="Q132" s="10">
        <v>3399</v>
      </c>
      <c r="R132" s="10">
        <v>624</v>
      </c>
      <c r="S132" s="10">
        <v>2913</v>
      </c>
      <c r="T132" s="10">
        <v>1182</v>
      </c>
      <c r="U132" s="10">
        <v>3093</v>
      </c>
      <c r="V132" s="10">
        <v>2013</v>
      </c>
      <c r="W132" s="10">
        <v>3336</v>
      </c>
      <c r="X132" s="10">
        <v>2076</v>
      </c>
      <c r="Y132" s="10">
        <v>3525</v>
      </c>
      <c r="Z132" s="10">
        <v>2133</v>
      </c>
      <c r="AA132" s="10">
        <v>3759</v>
      </c>
      <c r="AB132" s="10">
        <v>1299</v>
      </c>
      <c r="AC132" s="3"/>
      <c r="AD132" s="10">
        <f t="shared" si="799"/>
        <v>402</v>
      </c>
      <c r="AE132" s="10">
        <f t="shared" si="800"/>
        <v>1371</v>
      </c>
      <c r="AF132" s="10">
        <f t="shared" si="801"/>
        <v>228</v>
      </c>
      <c r="AG132" s="10">
        <f t="shared" si="802"/>
        <v>801</v>
      </c>
      <c r="AH132" s="10">
        <f t="shared" si="803"/>
        <v>345</v>
      </c>
      <c r="AI132" s="10">
        <f t="shared" si="804"/>
        <v>3</v>
      </c>
      <c r="AJ132" s="10">
        <f t="shared" si="805"/>
        <v>591</v>
      </c>
      <c r="AK132" s="10">
        <f t="shared" si="806"/>
        <v>48</v>
      </c>
      <c r="AL132" s="10">
        <f t="shared" si="807"/>
        <v>837</v>
      </c>
      <c r="AM132" s="10">
        <f t="shared" si="808"/>
        <v>750</v>
      </c>
      <c r="AO132" s="10">
        <f t="shared" si="809"/>
        <v>549</v>
      </c>
      <c r="AP132" s="10">
        <f t="shared" si="810"/>
        <v>1371</v>
      </c>
      <c r="AQ132" s="10">
        <f t="shared" si="811"/>
        <v>63</v>
      </c>
      <c r="AR132" s="10">
        <f t="shared" si="812"/>
        <v>813</v>
      </c>
      <c r="AS132" s="10">
        <f t="shared" si="813"/>
        <v>243</v>
      </c>
      <c r="AT132" s="10">
        <f t="shared" si="814"/>
        <v>18</v>
      </c>
      <c r="AU132" s="10">
        <f t="shared" si="815"/>
        <v>486</v>
      </c>
      <c r="AV132" s="10">
        <f t="shared" si="816"/>
        <v>81</v>
      </c>
      <c r="AW132" s="10">
        <f t="shared" si="817"/>
        <v>675</v>
      </c>
      <c r="AX132" s="10">
        <f t="shared" si="818"/>
        <v>138</v>
      </c>
      <c r="AY132" s="10">
        <f t="shared" si="819"/>
        <v>909</v>
      </c>
      <c r="AZ132" s="10">
        <f t="shared" si="820"/>
        <v>696</v>
      </c>
      <c r="BA132" s="3"/>
      <c r="BB132" s="11">
        <f t="shared" ref="BB132:BB133" si="874">AD132*11.7/264</f>
        <v>17.815909090909088</v>
      </c>
      <c r="BC132" s="11">
        <f t="shared" ref="BC132:BC133" si="875">AE132*11.7/264</f>
        <v>60.760227272727271</v>
      </c>
      <c r="BD132" s="11">
        <f t="shared" ref="BD132:BD133" si="876">AF132*11.7/264</f>
        <v>10.104545454545454</v>
      </c>
      <c r="BE132" s="11">
        <f t="shared" ref="BE132:BE133" si="877">AG132*11.7/264</f>
        <v>35.49886363636363</v>
      </c>
      <c r="BF132" s="11">
        <f t="shared" ref="BF132:BF133" si="878">AH132*11.7/264</f>
        <v>15.289772727272725</v>
      </c>
      <c r="BG132" s="11">
        <f t="shared" ref="BG132:BG133" si="879">AI132*11.7/264</f>
        <v>0.13295454545454544</v>
      </c>
      <c r="BH132" s="11">
        <f t="shared" ref="BH132:BH133" si="880">AJ132*11.7/264</f>
        <v>26.192045454545454</v>
      </c>
      <c r="BI132" s="11">
        <f t="shared" ref="BI132:BI133" si="881">AK132*11.7/264</f>
        <v>2.127272727272727</v>
      </c>
      <c r="BJ132" s="11">
        <f t="shared" ref="BJ132:BJ133" si="882">AL132*11.7/264</f>
        <v>37.094318181818181</v>
      </c>
      <c r="BK132" s="11">
        <f t="shared" ref="BK132:BK133" si="883">AM132*11.7/264</f>
        <v>33.238636363636367</v>
      </c>
      <c r="BL132" s="11"/>
      <c r="BM132" s="11">
        <f t="shared" ref="BM132:BM133" si="884">AO132*11.7/264</f>
        <v>24.330681818181816</v>
      </c>
      <c r="BN132" s="11">
        <f t="shared" ref="BN132:BN133" si="885">AP132*11.7/264</f>
        <v>60.760227272727271</v>
      </c>
      <c r="BO132" s="11">
        <f t="shared" ref="BO132:BO133" si="886">AQ132*11.7/264</f>
        <v>2.7920454545454541</v>
      </c>
      <c r="BP132" s="11">
        <f t="shared" ref="BP132:BP133" si="887">AR132*11.7/264</f>
        <v>36.030681818181812</v>
      </c>
      <c r="BQ132" s="11">
        <f t="shared" ref="BQ132:BQ133" si="888">AS132*11.7/264</f>
        <v>10.769318181818182</v>
      </c>
      <c r="BR132" s="11">
        <f t="shared" ref="BR132:BR133" si="889">AT132*11.7/264</f>
        <v>0.79772727272727273</v>
      </c>
      <c r="BS132" s="11">
        <f t="shared" ref="BS132:BS133" si="890">AU132*11.7/264</f>
        <v>21.538636363636364</v>
      </c>
      <c r="BT132" s="11">
        <f t="shared" ref="BT132:BT133" si="891">AV132*11.7/264</f>
        <v>3.5897727272727269</v>
      </c>
      <c r="BU132" s="11">
        <f t="shared" ref="BU132:BU133" si="892">AW132*11.7/264</f>
        <v>29.914772727272723</v>
      </c>
      <c r="BV132" s="11">
        <f t="shared" ref="BV132:BV133" si="893">AX132*11.7/264</f>
        <v>6.1159090909090903</v>
      </c>
      <c r="BW132" s="11">
        <f t="shared" ref="BW132:BW133" si="894">AY132*11.7/264</f>
        <v>40.285227272727269</v>
      </c>
      <c r="BX132" s="11">
        <f t="shared" ref="BX132:BX133" si="895">AZ132*11.7/264</f>
        <v>30.845454545454544</v>
      </c>
      <c r="BY132" s="3"/>
      <c r="BZ132" s="11">
        <f t="shared" si="559"/>
        <v>63.318337272618017</v>
      </c>
      <c r="CA132" s="11">
        <f t="shared" si="560"/>
        <v>36.908957697503666</v>
      </c>
      <c r="CB132" s="11">
        <f t="shared" si="561"/>
        <v>15.290350779586774</v>
      </c>
      <c r="CC132" s="11">
        <f t="shared" si="562"/>
        <v>26.278290171721096</v>
      </c>
      <c r="CD132" s="11">
        <f t="shared" si="563"/>
        <v>49.807583646348647</v>
      </c>
      <c r="CE132" s="11"/>
      <c r="CF132" s="11">
        <f t="shared" si="564"/>
        <v>65.450647788781083</v>
      </c>
      <c r="CG132" s="11">
        <f t="shared" si="565"/>
        <v>36.138698788186957</v>
      </c>
      <c r="CH132" s="11">
        <f t="shared" si="566"/>
        <v>10.798823218429524</v>
      </c>
      <c r="CI132" s="11">
        <f t="shared" si="567"/>
        <v>21.835735037740996</v>
      </c>
      <c r="CJ132" s="11">
        <f t="shared" si="568"/>
        <v>30.533554842707794</v>
      </c>
      <c r="CK132" s="11">
        <f t="shared" si="569"/>
        <v>50.737970027692199</v>
      </c>
      <c r="CL132" s="5"/>
      <c r="CM132" s="11">
        <f t="shared" si="570"/>
        <v>26.412149134457547</v>
      </c>
      <c r="CN132" s="11">
        <f t="shared" si="571"/>
        <v>35.744007997093448</v>
      </c>
      <c r="CO132" s="11">
        <f t="shared" si="572"/>
        <v>11.083178949659043</v>
      </c>
      <c r="CP132" s="11">
        <f t="shared" si="573"/>
        <v>32.96629336055063</v>
      </c>
      <c r="CQ132" s="11">
        <f t="shared" si="574"/>
        <v>33.602009214387785</v>
      </c>
      <c r="CR132" s="11"/>
      <c r="CS132" s="11">
        <f t="shared" si="575"/>
        <v>32.794256734882538</v>
      </c>
      <c r="CT132" s="11">
        <f t="shared" si="576"/>
        <v>36.124755586264598</v>
      </c>
      <c r="CU132" s="11">
        <f t="shared" si="577"/>
        <v>11.12536435005558</v>
      </c>
      <c r="CV132" s="11">
        <f t="shared" si="578"/>
        <v>8.7487727887925679</v>
      </c>
      <c r="CW132" s="11">
        <f t="shared" si="579"/>
        <v>26.815979300927431</v>
      </c>
      <c r="CX132" s="11">
        <f t="shared" si="580"/>
        <v>33.903409090909086</v>
      </c>
      <c r="CY132" s="11">
        <f t="shared" si="581"/>
        <v>37.467949681793876</v>
      </c>
      <c r="CZ132" s="11">
        <f t="shared" si="582"/>
        <v>33.080309280397856</v>
      </c>
    </row>
    <row r="133" spans="1:104" s="20" customFormat="1" ht="15.75" thickBot="1">
      <c r="A133" s="19" t="s">
        <v>102</v>
      </c>
      <c r="B133" s="20">
        <v>1953</v>
      </c>
      <c r="C133" s="20">
        <v>2298</v>
      </c>
      <c r="D133" s="20">
        <v>1356</v>
      </c>
      <c r="E133" s="20">
        <v>690</v>
      </c>
      <c r="F133" s="20">
        <v>1602</v>
      </c>
      <c r="G133" s="20">
        <v>1191</v>
      </c>
      <c r="H133" s="20">
        <v>1578</v>
      </c>
      <c r="I133" s="20">
        <v>1989</v>
      </c>
      <c r="J133" s="20">
        <v>1296</v>
      </c>
      <c r="K133" s="20">
        <v>2046</v>
      </c>
      <c r="L133" s="20">
        <v>945</v>
      </c>
      <c r="M133" s="20">
        <v>1272</v>
      </c>
      <c r="O133" s="20">
        <v>3003</v>
      </c>
      <c r="P133" s="20">
        <v>2229</v>
      </c>
      <c r="Q133" s="20">
        <v>3483</v>
      </c>
      <c r="R133" s="20">
        <v>549</v>
      </c>
      <c r="S133" s="20">
        <v>3033</v>
      </c>
      <c r="T133" s="20">
        <v>1194</v>
      </c>
      <c r="U133" s="20">
        <v>3279</v>
      </c>
      <c r="V133" s="20">
        <v>1926</v>
      </c>
      <c r="W133" s="20">
        <v>3549</v>
      </c>
      <c r="X133" s="20">
        <v>1905</v>
      </c>
      <c r="Y133" s="20">
        <v>3783</v>
      </c>
      <c r="Z133" s="20">
        <v>2034</v>
      </c>
      <c r="AA133" s="20">
        <v>3957</v>
      </c>
      <c r="AB133" s="20">
        <v>1152</v>
      </c>
      <c r="AC133" s="14"/>
      <c r="AD133" s="20">
        <f t="shared" si="799"/>
        <v>597</v>
      </c>
      <c r="AE133" s="20">
        <f t="shared" si="800"/>
        <v>1608</v>
      </c>
      <c r="AF133" s="20">
        <f t="shared" si="801"/>
        <v>351</v>
      </c>
      <c r="AG133" s="20">
        <f t="shared" si="802"/>
        <v>1107</v>
      </c>
      <c r="AH133" s="20">
        <f t="shared" si="803"/>
        <v>375</v>
      </c>
      <c r="AI133" s="20">
        <f t="shared" si="804"/>
        <v>309</v>
      </c>
      <c r="AJ133" s="20">
        <f t="shared" si="805"/>
        <v>657</v>
      </c>
      <c r="AK133" s="20">
        <f t="shared" si="806"/>
        <v>252</v>
      </c>
      <c r="AL133" s="20">
        <f t="shared" si="807"/>
        <v>1008</v>
      </c>
      <c r="AM133" s="20">
        <f t="shared" si="808"/>
        <v>1026</v>
      </c>
      <c r="AO133" s="20">
        <f t="shared" si="809"/>
        <v>480</v>
      </c>
      <c r="AP133" s="20">
        <f t="shared" si="810"/>
        <v>1680</v>
      </c>
      <c r="AQ133" s="20">
        <f t="shared" si="811"/>
        <v>30</v>
      </c>
      <c r="AR133" s="20">
        <f t="shared" si="812"/>
        <v>1035</v>
      </c>
      <c r="AS133" s="20">
        <f t="shared" si="813"/>
        <v>276</v>
      </c>
      <c r="AT133" s="20">
        <f t="shared" si="814"/>
        <v>303</v>
      </c>
      <c r="AU133" s="20">
        <f t="shared" si="815"/>
        <v>546</v>
      </c>
      <c r="AV133" s="20">
        <f t="shared" si="816"/>
        <v>324</v>
      </c>
      <c r="AW133" s="20">
        <f t="shared" si="817"/>
        <v>780</v>
      </c>
      <c r="AX133" s="20">
        <f t="shared" si="818"/>
        <v>195</v>
      </c>
      <c r="AY133" s="20">
        <f t="shared" si="819"/>
        <v>954</v>
      </c>
      <c r="AZ133" s="20">
        <f t="shared" si="820"/>
        <v>1077</v>
      </c>
      <c r="BA133" s="14"/>
      <c r="BB133" s="21">
        <f t="shared" si="874"/>
        <v>26.457954545454545</v>
      </c>
      <c r="BC133" s="21">
        <f t="shared" si="875"/>
        <v>71.263636363636351</v>
      </c>
      <c r="BD133" s="21">
        <f t="shared" si="876"/>
        <v>15.555681818181817</v>
      </c>
      <c r="BE133" s="21">
        <f t="shared" si="877"/>
        <v>49.060227272727275</v>
      </c>
      <c r="BF133" s="21">
        <f t="shared" si="878"/>
        <v>16.619318181818183</v>
      </c>
      <c r="BG133" s="21">
        <f t="shared" si="879"/>
        <v>13.694318181818181</v>
      </c>
      <c r="BH133" s="21">
        <f t="shared" si="880"/>
        <v>29.117045454545455</v>
      </c>
      <c r="BI133" s="21">
        <f t="shared" si="881"/>
        <v>11.168181818181816</v>
      </c>
      <c r="BJ133" s="21">
        <f t="shared" si="882"/>
        <v>44.672727272727265</v>
      </c>
      <c r="BK133" s="21">
        <f t="shared" si="883"/>
        <v>45.470454545454544</v>
      </c>
      <c r="BL133" s="21"/>
      <c r="BM133" s="21">
        <f t="shared" si="884"/>
        <v>21.272727272727273</v>
      </c>
      <c r="BN133" s="21">
        <f t="shared" si="885"/>
        <v>74.454545454545453</v>
      </c>
      <c r="BO133" s="21">
        <f t="shared" si="886"/>
        <v>1.3295454545454546</v>
      </c>
      <c r="BP133" s="21">
        <f t="shared" si="887"/>
        <v>45.86931818181818</v>
      </c>
      <c r="BQ133" s="21">
        <f t="shared" si="888"/>
        <v>12.231818181818181</v>
      </c>
      <c r="BR133" s="21">
        <f t="shared" si="889"/>
        <v>13.42840909090909</v>
      </c>
      <c r="BS133" s="21">
        <f t="shared" si="890"/>
        <v>24.197727272727271</v>
      </c>
      <c r="BT133" s="21">
        <f t="shared" si="891"/>
        <v>14.359090909090908</v>
      </c>
      <c r="BU133" s="21">
        <f t="shared" si="892"/>
        <v>34.56818181818182</v>
      </c>
      <c r="BV133" s="21">
        <f t="shared" si="893"/>
        <v>8.642045454545455</v>
      </c>
      <c r="BW133" s="21">
        <f t="shared" si="894"/>
        <v>42.279545454545449</v>
      </c>
      <c r="BX133" s="21">
        <f t="shared" si="895"/>
        <v>47.730681818181814</v>
      </c>
      <c r="BY133" s="14"/>
      <c r="BZ133" s="21">
        <f t="shared" si="559"/>
        <v>76.016637826846377</v>
      </c>
      <c r="CA133" s="21">
        <f t="shared" si="560"/>
        <v>51.467321057931173</v>
      </c>
      <c r="CB133" s="21">
        <f t="shared" si="561"/>
        <v>21.534532437306098</v>
      </c>
      <c r="CC133" s="21">
        <f t="shared" si="562"/>
        <v>31.18542321543886</v>
      </c>
      <c r="CD133" s="21">
        <f t="shared" si="563"/>
        <v>63.74335101446831</v>
      </c>
      <c r="CE133" s="21"/>
      <c r="CF133" s="21">
        <f t="shared" si="564"/>
        <v>77.433896095074601</v>
      </c>
      <c r="CG133" s="21">
        <f t="shared" si="565"/>
        <v>45.888582911009337</v>
      </c>
      <c r="CH133" s="21">
        <f t="shared" si="566"/>
        <v>18.164238127316754</v>
      </c>
      <c r="CI133" s="21">
        <f t="shared" si="567"/>
        <v>28.137403876349826</v>
      </c>
      <c r="CJ133" s="21">
        <f t="shared" si="568"/>
        <v>35.6320662304799</v>
      </c>
      <c r="CK133" s="21">
        <f t="shared" si="569"/>
        <v>63.763453095574171</v>
      </c>
      <c r="CL133" s="16"/>
      <c r="CM133" s="21">
        <f t="shared" si="570"/>
        <v>24.735620588093166</v>
      </c>
      <c r="CN133" s="21">
        <f t="shared" si="571"/>
        <v>35.381900007496718</v>
      </c>
      <c r="CO133" s="21">
        <f t="shared" si="572"/>
        <v>12.750472615207524</v>
      </c>
      <c r="CP133" s="21">
        <f t="shared" si="573"/>
        <v>37.664640594126347</v>
      </c>
      <c r="CQ133" s="21">
        <f t="shared" si="574"/>
        <v>31.57635466313334</v>
      </c>
      <c r="CR133" s="21"/>
      <c r="CS133" s="21">
        <f t="shared" si="575"/>
        <v>34.854636983714649</v>
      </c>
      <c r="CT133" s="21">
        <f t="shared" si="576"/>
        <v>34.223853279028397</v>
      </c>
      <c r="CU133" s="21">
        <f t="shared" si="577"/>
        <v>12.002047701063141</v>
      </c>
      <c r="CV133" s="21">
        <f t="shared" si="578"/>
        <v>11.8419143810736</v>
      </c>
      <c r="CW133" s="21">
        <f t="shared" si="579"/>
        <v>39.842020805938375</v>
      </c>
      <c r="CX133" s="21">
        <f t="shared" si="580"/>
        <v>33.991929891945318</v>
      </c>
      <c r="CY133" s="21">
        <f t="shared" si="581"/>
        <v>38.933894776253084</v>
      </c>
      <c r="CZ133" s="21">
        <f t="shared" si="582"/>
        <v>37.955437404462209</v>
      </c>
    </row>
    <row r="134" spans="1:104" s="10" customFormat="1">
      <c r="A134" s="9" t="s">
        <v>103</v>
      </c>
      <c r="B134" s="10">
        <v>2454</v>
      </c>
      <c r="C134" s="10">
        <v>1800</v>
      </c>
      <c r="D134" s="10">
        <v>2955</v>
      </c>
      <c r="E134" s="10">
        <v>666</v>
      </c>
      <c r="F134" s="10">
        <v>2724</v>
      </c>
      <c r="G134" s="10">
        <v>1209</v>
      </c>
      <c r="H134" s="10">
        <v>2829</v>
      </c>
      <c r="I134" s="10">
        <v>1626</v>
      </c>
      <c r="J134" s="10">
        <v>3150</v>
      </c>
      <c r="K134" s="10">
        <v>1683</v>
      </c>
      <c r="L134" s="10">
        <v>3282</v>
      </c>
      <c r="M134" s="10">
        <v>1275</v>
      </c>
      <c r="O134" s="10">
        <v>1563</v>
      </c>
      <c r="P134" s="10">
        <v>1800</v>
      </c>
      <c r="Q134" s="10">
        <v>1029</v>
      </c>
      <c r="R134" s="10">
        <v>612</v>
      </c>
      <c r="S134" s="10">
        <v>1368</v>
      </c>
      <c r="T134" s="10">
        <v>1218</v>
      </c>
      <c r="U134" s="10">
        <v>1227</v>
      </c>
      <c r="V134" s="10">
        <v>1593</v>
      </c>
      <c r="W134" s="10">
        <v>1017</v>
      </c>
      <c r="X134" s="10">
        <v>1566</v>
      </c>
      <c r="Y134" s="10">
        <v>867</v>
      </c>
      <c r="Z134" s="10">
        <v>1596</v>
      </c>
      <c r="AA134" s="10">
        <v>684</v>
      </c>
      <c r="AB134" s="10">
        <v>1194</v>
      </c>
      <c r="AC134" s="3"/>
      <c r="AD134" s="10">
        <f t="shared" si="799"/>
        <v>501</v>
      </c>
      <c r="AE134" s="10">
        <f t="shared" si="800"/>
        <v>1134</v>
      </c>
      <c r="AF134" s="10">
        <f t="shared" si="801"/>
        <v>270</v>
      </c>
      <c r="AG134" s="10">
        <f t="shared" si="802"/>
        <v>591</v>
      </c>
      <c r="AH134" s="10">
        <f t="shared" si="803"/>
        <v>375</v>
      </c>
      <c r="AI134" s="10">
        <f t="shared" si="804"/>
        <v>174</v>
      </c>
      <c r="AJ134" s="10">
        <f t="shared" si="805"/>
        <v>696</v>
      </c>
      <c r="AK134" s="10">
        <f t="shared" si="806"/>
        <v>117</v>
      </c>
      <c r="AL134" s="10">
        <f t="shared" si="807"/>
        <v>828</v>
      </c>
      <c r="AM134" s="10">
        <f t="shared" si="808"/>
        <v>525</v>
      </c>
      <c r="AO134" s="10">
        <f t="shared" si="809"/>
        <v>534</v>
      </c>
      <c r="AP134" s="10">
        <f t="shared" si="810"/>
        <v>1188</v>
      </c>
      <c r="AQ134" s="10">
        <f t="shared" si="811"/>
        <v>195</v>
      </c>
      <c r="AR134" s="10">
        <f t="shared" si="812"/>
        <v>582</v>
      </c>
      <c r="AS134" s="10">
        <f t="shared" si="813"/>
        <v>336</v>
      </c>
      <c r="AT134" s="10">
        <f t="shared" si="814"/>
        <v>207</v>
      </c>
      <c r="AU134" s="10">
        <f t="shared" si="815"/>
        <v>546</v>
      </c>
      <c r="AV134" s="10">
        <f t="shared" si="816"/>
        <v>234</v>
      </c>
      <c r="AW134" s="10">
        <f t="shared" si="817"/>
        <v>696</v>
      </c>
      <c r="AX134" s="10">
        <f t="shared" si="818"/>
        <v>204</v>
      </c>
      <c r="AY134" s="10">
        <f t="shared" si="819"/>
        <v>879</v>
      </c>
      <c r="AZ134" s="10">
        <f t="shared" si="820"/>
        <v>606</v>
      </c>
      <c r="BA134" s="3"/>
      <c r="BB134" s="11">
        <f>AD134*11.7/246.89</f>
        <v>23.742152375551864</v>
      </c>
      <c r="BC134" s="11">
        <f t="shared" ref="BC134:BX134" si="896">AE134*11.7/246.89</f>
        <v>53.739722143464704</v>
      </c>
      <c r="BD134" s="11">
        <f t="shared" si="896"/>
        <v>12.795171938920168</v>
      </c>
      <c r="BE134" s="11">
        <f t="shared" si="896"/>
        <v>28.007209688525254</v>
      </c>
      <c r="BF134" s="11">
        <f t="shared" si="896"/>
        <v>17.771072137389123</v>
      </c>
      <c r="BG134" s="11">
        <f t="shared" si="896"/>
        <v>8.2457774717485517</v>
      </c>
      <c r="BH134" s="11">
        <f t="shared" si="896"/>
        <v>32.983109886994207</v>
      </c>
      <c r="BI134" s="11">
        <f t="shared" si="896"/>
        <v>5.5445745068654055</v>
      </c>
      <c r="BJ134" s="11">
        <f t="shared" si="896"/>
        <v>39.238527279355175</v>
      </c>
      <c r="BK134" s="11">
        <f t="shared" si="896"/>
        <v>24.87950099234477</v>
      </c>
      <c r="BL134" s="11">
        <f t="shared" si="896"/>
        <v>0</v>
      </c>
      <c r="BM134" s="11">
        <f t="shared" si="896"/>
        <v>25.306006723642106</v>
      </c>
      <c r="BN134" s="11">
        <f t="shared" si="896"/>
        <v>56.298756531248735</v>
      </c>
      <c r="BO134" s="11">
        <f t="shared" si="896"/>
        <v>9.2409575114423426</v>
      </c>
      <c r="BP134" s="11">
        <f t="shared" si="896"/>
        <v>27.580703957227914</v>
      </c>
      <c r="BQ134" s="11">
        <f t="shared" si="896"/>
        <v>15.922880635100652</v>
      </c>
      <c r="BR134" s="11">
        <f t="shared" si="896"/>
        <v>9.8096318198387937</v>
      </c>
      <c r="BS134" s="11">
        <f t="shared" si="896"/>
        <v>25.874681032038559</v>
      </c>
      <c r="BT134" s="11">
        <f t="shared" si="896"/>
        <v>11.089149013730811</v>
      </c>
      <c r="BU134" s="11">
        <f t="shared" si="896"/>
        <v>32.983109886994207</v>
      </c>
      <c r="BV134" s="11">
        <f t="shared" si="896"/>
        <v>9.6674632427396805</v>
      </c>
      <c r="BW134" s="11">
        <f t="shared" si="896"/>
        <v>41.6553930900401</v>
      </c>
      <c r="BX134" s="11">
        <f t="shared" si="896"/>
        <v>28.71805257402082</v>
      </c>
      <c r="BY134" s="3"/>
      <c r="BZ134" s="11">
        <f t="shared" si="559"/>
        <v>58.750723701761437</v>
      </c>
      <c r="CA134" s="11">
        <f t="shared" si="560"/>
        <v>30.791560848446007</v>
      </c>
      <c r="CB134" s="11">
        <f t="shared" si="561"/>
        <v>19.590912460267997</v>
      </c>
      <c r="CC134" s="11">
        <f t="shared" si="562"/>
        <v>33.445894281357113</v>
      </c>
      <c r="CD134" s="11">
        <f t="shared" si="563"/>
        <v>46.461291336776085</v>
      </c>
      <c r="CE134" s="11"/>
      <c r="CF134" s="11">
        <f t="shared" si="564"/>
        <v>61.724743525281994</v>
      </c>
      <c r="CG134" s="11">
        <f t="shared" si="565"/>
        <v>29.087635285538944</v>
      </c>
      <c r="CH134" s="11">
        <f t="shared" si="566"/>
        <v>18.702058821436136</v>
      </c>
      <c r="CI134" s="11">
        <f t="shared" si="567"/>
        <v>28.150814275229465</v>
      </c>
      <c r="CJ134" s="11">
        <f t="shared" si="568"/>
        <v>34.370705307969132</v>
      </c>
      <c r="CK134" s="11">
        <f t="shared" si="569"/>
        <v>50.595437710627472</v>
      </c>
      <c r="CL134" s="5"/>
      <c r="CM134" s="11">
        <f t="shared" si="570"/>
        <v>27.964237481533644</v>
      </c>
      <c r="CN134" s="11">
        <f t="shared" si="571"/>
        <v>20.37826749366549</v>
      </c>
      <c r="CO134" s="11">
        <f t="shared" si="572"/>
        <v>15.450002911096931</v>
      </c>
      <c r="CP134" s="11">
        <f t="shared" si="573"/>
        <v>20.321654188366249</v>
      </c>
      <c r="CQ134" s="11">
        <f t="shared" si="574"/>
        <v>32.757441903341224</v>
      </c>
      <c r="CR134" s="11"/>
      <c r="CS134" s="11">
        <f t="shared" si="575"/>
        <v>32.906114170996005</v>
      </c>
      <c r="CT134" s="11">
        <f t="shared" si="576"/>
        <v>18.985760494190572</v>
      </c>
      <c r="CU134" s="11">
        <f t="shared" si="577"/>
        <v>10.033717924576054</v>
      </c>
      <c r="CV134" s="11">
        <f t="shared" si="578"/>
        <v>7.2492034884809726</v>
      </c>
      <c r="CW134" s="11">
        <f t="shared" si="579"/>
        <v>20.931637533240313</v>
      </c>
      <c r="CX134" s="11">
        <f t="shared" si="580"/>
        <v>32.062402675626295</v>
      </c>
      <c r="CY134" s="11">
        <f t="shared" si="581"/>
        <v>23.423324755764703</v>
      </c>
      <c r="CZ134" s="11">
        <f t="shared" si="582"/>
        <v>23.660285581445567</v>
      </c>
    </row>
    <row r="135" spans="1:104" s="10" customFormat="1">
      <c r="A135" s="9" t="s">
        <v>104</v>
      </c>
      <c r="B135" s="10">
        <v>2445</v>
      </c>
      <c r="C135" s="10">
        <v>2277</v>
      </c>
      <c r="D135" s="10">
        <v>2823</v>
      </c>
      <c r="E135" s="10">
        <v>1251</v>
      </c>
      <c r="F135" s="10">
        <v>2598</v>
      </c>
      <c r="G135" s="10">
        <v>1710</v>
      </c>
      <c r="H135" s="10">
        <v>2727</v>
      </c>
      <c r="I135" s="10">
        <v>2292</v>
      </c>
      <c r="J135" s="10">
        <v>3000</v>
      </c>
      <c r="K135" s="10">
        <v>2307</v>
      </c>
      <c r="L135" s="10">
        <v>3141</v>
      </c>
      <c r="M135" s="10">
        <v>1746</v>
      </c>
      <c r="O135" s="10">
        <v>1734</v>
      </c>
      <c r="P135" s="10">
        <v>2310</v>
      </c>
      <c r="Q135" s="10">
        <v>1209</v>
      </c>
      <c r="R135" s="10">
        <v>1326</v>
      </c>
      <c r="S135" s="10">
        <v>1461</v>
      </c>
      <c r="T135" s="10">
        <v>1818</v>
      </c>
      <c r="U135" s="10">
        <v>1449</v>
      </c>
      <c r="V135" s="10">
        <v>2358</v>
      </c>
      <c r="W135" s="10">
        <v>1275</v>
      </c>
      <c r="X135" s="10">
        <v>2415</v>
      </c>
      <c r="Y135" s="10">
        <v>1158</v>
      </c>
      <c r="Z135" s="10">
        <v>2424</v>
      </c>
      <c r="AA135" s="10">
        <v>957</v>
      </c>
      <c r="AB135" s="10">
        <v>1914</v>
      </c>
      <c r="AC135" s="3"/>
      <c r="AD135" s="10">
        <f t="shared" si="799"/>
        <v>378</v>
      </c>
      <c r="AE135" s="10">
        <f t="shared" si="800"/>
        <v>1026</v>
      </c>
      <c r="AF135" s="10">
        <f t="shared" si="801"/>
        <v>153</v>
      </c>
      <c r="AG135" s="10">
        <f t="shared" si="802"/>
        <v>567</v>
      </c>
      <c r="AH135" s="10">
        <f t="shared" si="803"/>
        <v>282</v>
      </c>
      <c r="AI135" s="10">
        <f t="shared" si="804"/>
        <v>15</v>
      </c>
      <c r="AJ135" s="10">
        <f t="shared" si="805"/>
        <v>555</v>
      </c>
      <c r="AK135" s="10">
        <f t="shared" si="806"/>
        <v>30</v>
      </c>
      <c r="AL135" s="10">
        <f t="shared" si="807"/>
        <v>696</v>
      </c>
      <c r="AM135" s="10">
        <f t="shared" si="808"/>
        <v>531</v>
      </c>
      <c r="AO135" s="10">
        <f t="shared" si="809"/>
        <v>525</v>
      </c>
      <c r="AP135" s="10">
        <f t="shared" si="810"/>
        <v>984</v>
      </c>
      <c r="AQ135" s="10">
        <f t="shared" si="811"/>
        <v>273</v>
      </c>
      <c r="AR135" s="10">
        <f t="shared" si="812"/>
        <v>492</v>
      </c>
      <c r="AS135" s="10">
        <f t="shared" si="813"/>
        <v>285</v>
      </c>
      <c r="AT135" s="10">
        <f t="shared" si="814"/>
        <v>48</v>
      </c>
      <c r="AU135" s="10">
        <f t="shared" si="815"/>
        <v>459</v>
      </c>
      <c r="AV135" s="10">
        <f t="shared" si="816"/>
        <v>105</v>
      </c>
      <c r="AW135" s="10">
        <f t="shared" si="817"/>
        <v>576</v>
      </c>
      <c r="AX135" s="10">
        <f t="shared" si="818"/>
        <v>114</v>
      </c>
      <c r="AY135" s="10">
        <f t="shared" si="819"/>
        <v>777</v>
      </c>
      <c r="AZ135" s="10">
        <f t="shared" si="820"/>
        <v>396</v>
      </c>
      <c r="BA135" s="3"/>
      <c r="BB135" s="11">
        <f>AD135*11.7/213.84</f>
        <v>20.68181818181818</v>
      </c>
      <c r="BC135" s="11">
        <f t="shared" ref="BC135:BX135" si="897">AE135*11.7/213.84</f>
        <v>56.136363636363633</v>
      </c>
      <c r="BD135" s="11">
        <f t="shared" si="897"/>
        <v>8.3712121212121211</v>
      </c>
      <c r="BE135" s="11">
        <f t="shared" si="897"/>
        <v>31.02272727272727</v>
      </c>
      <c r="BF135" s="11">
        <f t="shared" si="897"/>
        <v>15.429292929292927</v>
      </c>
      <c r="BG135" s="11">
        <f t="shared" si="897"/>
        <v>0.82070707070707072</v>
      </c>
      <c r="BH135" s="11">
        <f t="shared" si="897"/>
        <v>30.366161616161616</v>
      </c>
      <c r="BI135" s="11">
        <f t="shared" si="897"/>
        <v>1.6414141414141414</v>
      </c>
      <c r="BJ135" s="11">
        <f t="shared" si="897"/>
        <v>38.080808080808076</v>
      </c>
      <c r="BK135" s="11">
        <f t="shared" si="897"/>
        <v>29.053030303030301</v>
      </c>
      <c r="BL135" s="11">
        <f t="shared" si="897"/>
        <v>0</v>
      </c>
      <c r="BM135" s="11">
        <f t="shared" si="897"/>
        <v>28.724747474747474</v>
      </c>
      <c r="BN135" s="11">
        <f t="shared" si="897"/>
        <v>53.838383838383834</v>
      </c>
      <c r="BO135" s="11">
        <f t="shared" si="897"/>
        <v>14.936868686868687</v>
      </c>
      <c r="BP135" s="11">
        <f t="shared" si="897"/>
        <v>26.919191919191917</v>
      </c>
      <c r="BQ135" s="11">
        <f t="shared" si="897"/>
        <v>15.593434343434343</v>
      </c>
      <c r="BR135" s="11">
        <f t="shared" si="897"/>
        <v>2.6262626262626259</v>
      </c>
      <c r="BS135" s="11">
        <f t="shared" si="897"/>
        <v>25.11363636363636</v>
      </c>
      <c r="BT135" s="11">
        <f t="shared" si="897"/>
        <v>5.7449494949494948</v>
      </c>
      <c r="BU135" s="11">
        <f t="shared" si="897"/>
        <v>31.515151515151512</v>
      </c>
      <c r="BV135" s="11">
        <f t="shared" si="897"/>
        <v>6.237373737373737</v>
      </c>
      <c r="BW135" s="11">
        <f t="shared" si="897"/>
        <v>42.512626262626263</v>
      </c>
      <c r="BX135" s="11">
        <f t="shared" si="897"/>
        <v>21.666666666666664</v>
      </c>
      <c r="BY135" s="3"/>
      <c r="BZ135" s="11">
        <f t="shared" si="559"/>
        <v>59.824985797071726</v>
      </c>
      <c r="CA135" s="11">
        <f t="shared" si="560"/>
        <v>32.132332623330434</v>
      </c>
      <c r="CB135" s="11">
        <f t="shared" si="561"/>
        <v>15.451104827611431</v>
      </c>
      <c r="CC135" s="11">
        <f t="shared" si="562"/>
        <v>30.410491802706535</v>
      </c>
      <c r="CD135" s="11">
        <f t="shared" si="563"/>
        <v>47.898084657699357</v>
      </c>
      <c r="CE135" s="11"/>
      <c r="CF135" s="11">
        <f t="shared" si="564"/>
        <v>61.021985315271095</v>
      </c>
      <c r="CG135" s="11">
        <f t="shared" si="565"/>
        <v>30.785596303320904</v>
      </c>
      <c r="CH135" s="11">
        <f t="shared" si="566"/>
        <v>15.813046828650748</v>
      </c>
      <c r="CI135" s="11">
        <f t="shared" si="567"/>
        <v>25.762359676560667</v>
      </c>
      <c r="CJ135" s="11">
        <f t="shared" si="568"/>
        <v>32.126462708531051</v>
      </c>
      <c r="CK135" s="11">
        <f t="shared" si="569"/>
        <v>47.715488430803937</v>
      </c>
      <c r="CL135" s="5"/>
      <c r="CM135" s="11">
        <f t="shared" si="570"/>
        <v>27.968656617442129</v>
      </c>
      <c r="CN135" s="11">
        <f t="shared" si="571"/>
        <v>31.015778709821795</v>
      </c>
      <c r="CO135" s="11">
        <f t="shared" si="572"/>
        <v>14.959398593013923</v>
      </c>
      <c r="CP135" s="11">
        <f t="shared" si="573"/>
        <v>28.476524905020597</v>
      </c>
      <c r="CQ135" s="11">
        <f t="shared" si="574"/>
        <v>32.190554421283224</v>
      </c>
      <c r="CR135" s="11"/>
      <c r="CS135" s="11">
        <f t="shared" si="575"/>
        <v>30.244809390232984</v>
      </c>
      <c r="CT135" s="11">
        <f t="shared" si="576"/>
        <v>24.301800182139665</v>
      </c>
      <c r="CU135" s="11">
        <f t="shared" si="577"/>
        <v>10.018006502811748</v>
      </c>
      <c r="CV135" s="11">
        <f t="shared" si="578"/>
        <v>6.4204266111844275</v>
      </c>
      <c r="CW135" s="11">
        <f t="shared" si="579"/>
        <v>18.947494059090598</v>
      </c>
      <c r="CX135" s="11">
        <f t="shared" si="580"/>
        <v>35.00178548654624</v>
      </c>
      <c r="CY135" s="11">
        <f t="shared" si="581"/>
        <v>23.492874293868148</v>
      </c>
      <c r="CZ135" s="11">
        <f t="shared" si="582"/>
        <v>23.584442482308248</v>
      </c>
    </row>
    <row r="136" spans="1:104" s="20" customFormat="1" ht="15.75" thickBot="1">
      <c r="A136" s="19" t="s">
        <v>105</v>
      </c>
      <c r="B136" s="20">
        <v>3213</v>
      </c>
      <c r="C136" s="20">
        <v>1767</v>
      </c>
      <c r="D136" s="20">
        <v>3747</v>
      </c>
      <c r="E136" s="20">
        <v>711</v>
      </c>
      <c r="F136" s="20">
        <v>3516</v>
      </c>
      <c r="G136" s="20">
        <v>1092</v>
      </c>
      <c r="H136" s="20">
        <v>3567</v>
      </c>
      <c r="I136" s="20">
        <v>1566</v>
      </c>
      <c r="J136" s="20">
        <v>3858</v>
      </c>
      <c r="K136" s="20">
        <v>1620</v>
      </c>
      <c r="L136" s="20">
        <v>3990</v>
      </c>
      <c r="M136" s="20">
        <v>1179</v>
      </c>
      <c r="O136" s="20">
        <v>2472</v>
      </c>
      <c r="P136" s="20">
        <v>1749</v>
      </c>
      <c r="Q136" s="20">
        <v>1971</v>
      </c>
      <c r="R136" s="20">
        <v>600</v>
      </c>
      <c r="S136" s="20">
        <v>2289</v>
      </c>
      <c r="T136" s="20">
        <v>1086</v>
      </c>
      <c r="U136" s="20">
        <v>2178</v>
      </c>
      <c r="V136" s="20">
        <v>1545</v>
      </c>
      <c r="W136" s="20">
        <v>1995</v>
      </c>
      <c r="X136" s="20">
        <v>1515</v>
      </c>
      <c r="Y136" s="20">
        <v>1863</v>
      </c>
      <c r="Z136" s="20">
        <v>1536</v>
      </c>
      <c r="AA136" s="20">
        <v>1701</v>
      </c>
      <c r="AB136" s="20">
        <v>1071</v>
      </c>
      <c r="AC136" s="14"/>
      <c r="AD136" s="20">
        <f t="shared" si="799"/>
        <v>534</v>
      </c>
      <c r="AE136" s="20">
        <f t="shared" si="800"/>
        <v>1056</v>
      </c>
      <c r="AF136" s="20">
        <f t="shared" si="801"/>
        <v>303</v>
      </c>
      <c r="AG136" s="20">
        <f t="shared" si="802"/>
        <v>675</v>
      </c>
      <c r="AH136" s="20">
        <f t="shared" si="803"/>
        <v>354</v>
      </c>
      <c r="AI136" s="20">
        <f t="shared" si="804"/>
        <v>201</v>
      </c>
      <c r="AJ136" s="20">
        <f t="shared" si="805"/>
        <v>645</v>
      </c>
      <c r="AK136" s="20">
        <f t="shared" si="806"/>
        <v>147</v>
      </c>
      <c r="AL136" s="20">
        <f t="shared" si="807"/>
        <v>777</v>
      </c>
      <c r="AM136" s="20">
        <f t="shared" si="808"/>
        <v>588</v>
      </c>
      <c r="AO136" s="20">
        <f t="shared" si="809"/>
        <v>501</v>
      </c>
      <c r="AP136" s="20">
        <f t="shared" si="810"/>
        <v>1149</v>
      </c>
      <c r="AQ136" s="20">
        <f t="shared" si="811"/>
        <v>183</v>
      </c>
      <c r="AR136" s="20">
        <f t="shared" si="812"/>
        <v>663</v>
      </c>
      <c r="AS136" s="20">
        <f t="shared" si="813"/>
        <v>294</v>
      </c>
      <c r="AT136" s="20">
        <f t="shared" si="814"/>
        <v>204</v>
      </c>
      <c r="AU136" s="20">
        <f t="shared" si="815"/>
        <v>477</v>
      </c>
      <c r="AV136" s="20">
        <f t="shared" si="816"/>
        <v>234</v>
      </c>
      <c r="AW136" s="20">
        <f t="shared" si="817"/>
        <v>609</v>
      </c>
      <c r="AX136" s="20">
        <f t="shared" si="818"/>
        <v>213</v>
      </c>
      <c r="AY136" s="20">
        <f t="shared" si="819"/>
        <v>771</v>
      </c>
      <c r="AZ136" s="20">
        <f t="shared" si="820"/>
        <v>678</v>
      </c>
      <c r="BA136" s="14"/>
      <c r="BB136" s="21">
        <f>AD136*11.7/219.08</f>
        <v>28.518349461383963</v>
      </c>
      <c r="BC136" s="21">
        <f t="shared" ref="BC136:BX136" si="898">AE136*11.7/219.08</f>
        <v>56.395837137118853</v>
      </c>
      <c r="BD136" s="21">
        <f t="shared" si="898"/>
        <v>16.181760087639216</v>
      </c>
      <c r="BE136" s="21">
        <f t="shared" si="898"/>
        <v>36.048475442760626</v>
      </c>
      <c r="BF136" s="21">
        <f t="shared" si="898"/>
        <v>18.905422676647799</v>
      </c>
      <c r="BG136" s="21">
        <f t="shared" si="898"/>
        <v>10.734434909622054</v>
      </c>
      <c r="BH136" s="21">
        <f t="shared" si="898"/>
        <v>34.446320978637935</v>
      </c>
      <c r="BI136" s="21">
        <f t="shared" si="898"/>
        <v>7.850556874201204</v>
      </c>
      <c r="BJ136" s="21">
        <f t="shared" si="898"/>
        <v>41.495800620777793</v>
      </c>
      <c r="BK136" s="21">
        <f t="shared" si="898"/>
        <v>31.402227496804816</v>
      </c>
      <c r="BL136" s="21">
        <f t="shared" si="898"/>
        <v>0</v>
      </c>
      <c r="BM136" s="21">
        <f t="shared" si="898"/>
        <v>26.755979550849002</v>
      </c>
      <c r="BN136" s="21">
        <f t="shared" si="898"/>
        <v>61.362515975899207</v>
      </c>
      <c r="BO136" s="21">
        <f t="shared" si="898"/>
        <v>9.7731422311484373</v>
      </c>
      <c r="BP136" s="21">
        <f t="shared" si="898"/>
        <v>35.407613657111554</v>
      </c>
      <c r="BQ136" s="21">
        <f t="shared" si="898"/>
        <v>15.701113748402408</v>
      </c>
      <c r="BR136" s="21">
        <f t="shared" si="898"/>
        <v>10.894650356034324</v>
      </c>
      <c r="BS136" s="21">
        <f t="shared" si="898"/>
        <v>25.474255979550847</v>
      </c>
      <c r="BT136" s="21">
        <f t="shared" si="898"/>
        <v>12.496804820157019</v>
      </c>
      <c r="BU136" s="21">
        <f t="shared" si="898"/>
        <v>32.523735621690705</v>
      </c>
      <c r="BV136" s="21">
        <f t="shared" si="898"/>
        <v>11.375296695271134</v>
      </c>
      <c r="BW136" s="21">
        <f t="shared" si="898"/>
        <v>41.175369727953253</v>
      </c>
      <c r="BX136" s="21">
        <f t="shared" si="898"/>
        <v>36.2086908891729</v>
      </c>
      <c r="BY136" s="14"/>
      <c r="BZ136" s="21">
        <f t="shared" si="559"/>
        <v>63.196413683041008</v>
      </c>
      <c r="CA136" s="21">
        <f t="shared" si="560"/>
        <v>39.513819624040771</v>
      </c>
      <c r="CB136" s="21">
        <f t="shared" si="561"/>
        <v>21.740356469285903</v>
      </c>
      <c r="CC136" s="21">
        <f t="shared" si="562"/>
        <v>35.329594849055653</v>
      </c>
      <c r="CD136" s="21">
        <f t="shared" si="563"/>
        <v>52.038460401134344</v>
      </c>
      <c r="CE136" s="21"/>
      <c r="CF136" s="21">
        <f t="shared" si="564"/>
        <v>66.94207054325355</v>
      </c>
      <c r="CG136" s="21">
        <f t="shared" si="565"/>
        <v>36.731640501909652</v>
      </c>
      <c r="CH136" s="21">
        <f t="shared" si="566"/>
        <v>19.110687567968608</v>
      </c>
      <c r="CI136" s="21">
        <f t="shared" si="567"/>
        <v>28.374422433325087</v>
      </c>
      <c r="CJ136" s="21">
        <f t="shared" si="568"/>
        <v>34.455634571069496</v>
      </c>
      <c r="CK136" s="21">
        <f t="shared" si="569"/>
        <v>54.83138123503111</v>
      </c>
      <c r="CL136" s="16"/>
      <c r="CM136" s="21">
        <f t="shared" si="570"/>
        <v>23.795095404251445</v>
      </c>
      <c r="CN136" s="21">
        <f t="shared" si="571"/>
        <v>25.460145050885856</v>
      </c>
      <c r="CO136" s="21">
        <f t="shared" si="572"/>
        <v>15.806209936476952</v>
      </c>
      <c r="CP136" s="21">
        <f t="shared" si="573"/>
        <v>24.584067042305151</v>
      </c>
      <c r="CQ136" s="21">
        <f t="shared" si="574"/>
        <v>28.161938169217883</v>
      </c>
      <c r="CR136" s="21"/>
      <c r="CS136" s="21">
        <f t="shared" si="575"/>
        <v>31.01731319449225</v>
      </c>
      <c r="CT136" s="21">
        <f t="shared" si="576"/>
        <v>25.219560188657798</v>
      </c>
      <c r="CU136" s="21">
        <f t="shared" si="577"/>
        <v>9.9035957105066323</v>
      </c>
      <c r="CV136" s="21">
        <f t="shared" si="578"/>
        <v>7.1381330681859207</v>
      </c>
      <c r="CW136" s="21">
        <f t="shared" si="579"/>
        <v>26.297304802932931</v>
      </c>
      <c r="CX136" s="21">
        <f t="shared" si="580"/>
        <v>28.993684304917032</v>
      </c>
      <c r="CY136" s="21">
        <f t="shared" si="581"/>
        <v>27.774631131731439</v>
      </c>
      <c r="CZ136" s="21">
        <f t="shared" si="582"/>
        <v>28.439031521665086</v>
      </c>
    </row>
    <row r="137" spans="1:104" s="10" customFormat="1">
      <c r="A137" s="9" t="s">
        <v>106</v>
      </c>
      <c r="B137" s="10">
        <v>2820</v>
      </c>
      <c r="C137" s="10">
        <v>2199</v>
      </c>
      <c r="D137" s="10">
        <v>3201</v>
      </c>
      <c r="E137" s="10">
        <v>1317</v>
      </c>
      <c r="F137" s="10">
        <v>2967</v>
      </c>
      <c r="G137" s="10">
        <v>1785</v>
      </c>
      <c r="H137" s="10">
        <v>3063</v>
      </c>
      <c r="I137" s="10">
        <v>2001</v>
      </c>
      <c r="J137" s="10">
        <v>3342</v>
      </c>
      <c r="K137" s="10">
        <v>1986</v>
      </c>
      <c r="L137" s="10">
        <v>3438</v>
      </c>
      <c r="M137" s="10">
        <v>1674</v>
      </c>
      <c r="O137" s="10">
        <v>2205</v>
      </c>
      <c r="P137" s="10">
        <v>2211</v>
      </c>
      <c r="Q137" s="10">
        <v>1821</v>
      </c>
      <c r="R137" s="10">
        <v>1344</v>
      </c>
      <c r="S137" s="10">
        <v>2034</v>
      </c>
      <c r="T137" s="10">
        <v>1839</v>
      </c>
      <c r="U137" s="10">
        <v>1968</v>
      </c>
      <c r="V137" s="10">
        <v>2043</v>
      </c>
      <c r="W137" s="10">
        <v>1800</v>
      </c>
      <c r="X137" s="10">
        <v>2022</v>
      </c>
      <c r="Y137" s="10">
        <v>1617</v>
      </c>
      <c r="Z137" s="10">
        <v>2049</v>
      </c>
      <c r="AA137" s="10">
        <v>1500</v>
      </c>
      <c r="AB137" s="10">
        <v>1743</v>
      </c>
      <c r="AC137" s="3"/>
      <c r="AD137" s="10">
        <f t="shared" si="799"/>
        <v>381</v>
      </c>
      <c r="AE137" s="10">
        <f t="shared" si="800"/>
        <v>882</v>
      </c>
      <c r="AF137" s="10">
        <f t="shared" si="801"/>
        <v>147</v>
      </c>
      <c r="AG137" s="10">
        <f t="shared" si="802"/>
        <v>414</v>
      </c>
      <c r="AH137" s="10">
        <f t="shared" si="803"/>
        <v>243</v>
      </c>
      <c r="AI137" s="10">
        <f t="shared" si="804"/>
        <v>198</v>
      </c>
      <c r="AJ137" s="10">
        <f t="shared" si="805"/>
        <v>522</v>
      </c>
      <c r="AK137" s="10">
        <f t="shared" si="806"/>
        <v>213</v>
      </c>
      <c r="AL137" s="10">
        <f t="shared" si="807"/>
        <v>618</v>
      </c>
      <c r="AM137" s="10">
        <f t="shared" si="808"/>
        <v>525</v>
      </c>
      <c r="AO137" s="10">
        <f t="shared" si="809"/>
        <v>384</v>
      </c>
      <c r="AP137" s="10">
        <f t="shared" si="810"/>
        <v>867</v>
      </c>
      <c r="AQ137" s="10">
        <f t="shared" si="811"/>
        <v>171</v>
      </c>
      <c r="AR137" s="10">
        <f t="shared" si="812"/>
        <v>372</v>
      </c>
      <c r="AS137" s="10">
        <f t="shared" si="813"/>
        <v>237</v>
      </c>
      <c r="AT137" s="10">
        <f t="shared" si="814"/>
        <v>168</v>
      </c>
      <c r="AU137" s="10">
        <f t="shared" si="815"/>
        <v>405</v>
      </c>
      <c r="AV137" s="10">
        <f t="shared" si="816"/>
        <v>189</v>
      </c>
      <c r="AW137" s="10">
        <f t="shared" si="817"/>
        <v>588</v>
      </c>
      <c r="AX137" s="10">
        <f t="shared" si="818"/>
        <v>162</v>
      </c>
      <c r="AY137" s="10">
        <f t="shared" si="819"/>
        <v>705</v>
      </c>
      <c r="AZ137" s="10">
        <f t="shared" si="820"/>
        <v>468</v>
      </c>
      <c r="BA137" s="3"/>
      <c r="BB137" s="11">
        <f>AD137*11.7/216</f>
        <v>20.637499999999999</v>
      </c>
      <c r="BC137" s="11">
        <f t="shared" ref="BC137:BX137" si="899">AE137*11.7/216</f>
        <v>47.774999999999999</v>
      </c>
      <c r="BD137" s="11">
        <f t="shared" si="899"/>
        <v>7.9624999999999995</v>
      </c>
      <c r="BE137" s="11">
        <f t="shared" si="899"/>
        <v>22.424999999999997</v>
      </c>
      <c r="BF137" s="11">
        <f t="shared" si="899"/>
        <v>13.1625</v>
      </c>
      <c r="BG137" s="11">
        <f t="shared" si="899"/>
        <v>10.725</v>
      </c>
      <c r="BH137" s="11">
        <f t="shared" si="899"/>
        <v>28.274999999999999</v>
      </c>
      <c r="BI137" s="11">
        <f t="shared" si="899"/>
        <v>11.5375</v>
      </c>
      <c r="BJ137" s="11">
        <f t="shared" si="899"/>
        <v>33.474999999999994</v>
      </c>
      <c r="BK137" s="11">
        <f t="shared" si="899"/>
        <v>28.4375</v>
      </c>
      <c r="BL137" s="11">
        <f t="shared" si="899"/>
        <v>0</v>
      </c>
      <c r="BM137" s="11">
        <f t="shared" si="899"/>
        <v>20.799999999999997</v>
      </c>
      <c r="BN137" s="11">
        <f t="shared" si="899"/>
        <v>46.962499999999999</v>
      </c>
      <c r="BO137" s="11">
        <f t="shared" si="899"/>
        <v>9.2624999999999993</v>
      </c>
      <c r="BP137" s="11">
        <f t="shared" si="899"/>
        <v>20.149999999999999</v>
      </c>
      <c r="BQ137" s="11">
        <f t="shared" si="899"/>
        <v>12.837499999999999</v>
      </c>
      <c r="BR137" s="11">
        <f t="shared" si="899"/>
        <v>9.1</v>
      </c>
      <c r="BS137" s="11">
        <f t="shared" si="899"/>
        <v>21.9375</v>
      </c>
      <c r="BT137" s="11">
        <f t="shared" si="899"/>
        <v>10.237499999999999</v>
      </c>
      <c r="BU137" s="11">
        <f t="shared" si="899"/>
        <v>31.849999999999998</v>
      </c>
      <c r="BV137" s="11">
        <f t="shared" si="899"/>
        <v>8.7749999999999986</v>
      </c>
      <c r="BW137" s="11">
        <f t="shared" si="899"/>
        <v>38.1875</v>
      </c>
      <c r="BX137" s="11">
        <f t="shared" si="899"/>
        <v>25.349999999999998</v>
      </c>
      <c r="BY137" s="3"/>
      <c r="BZ137" s="11">
        <f t="shared" si="559"/>
        <v>52.041877668373957</v>
      </c>
      <c r="CA137" s="11">
        <f t="shared" si="560"/>
        <v>23.79668109737154</v>
      </c>
      <c r="CB137" s="11">
        <f t="shared" si="561"/>
        <v>16.9787228980863</v>
      </c>
      <c r="CC137" s="11">
        <f t="shared" si="562"/>
        <v>30.538328887645438</v>
      </c>
      <c r="CD137" s="11">
        <f t="shared" si="563"/>
        <v>43.923422353568938</v>
      </c>
      <c r="CE137" s="11"/>
      <c r="CF137" s="11">
        <f t="shared" si="564"/>
        <v>51.362597347194189</v>
      </c>
      <c r="CG137" s="11">
        <f t="shared" si="565"/>
        <v>22.17693410392879</v>
      </c>
      <c r="CH137" s="11">
        <f t="shared" si="566"/>
        <v>15.735673047251584</v>
      </c>
      <c r="CI137" s="11">
        <f t="shared" si="567"/>
        <v>24.208682584973516</v>
      </c>
      <c r="CJ137" s="11">
        <f t="shared" si="568"/>
        <v>33.03669361482774</v>
      </c>
      <c r="CK137" s="11">
        <f t="shared" si="569"/>
        <v>45.835659221287521</v>
      </c>
      <c r="CL137" s="5"/>
      <c r="CM137" s="11">
        <f t="shared" si="570"/>
        <v>28.342161614809836</v>
      </c>
      <c r="CN137" s="11">
        <f t="shared" si="571"/>
        <v>12.803515142334932</v>
      </c>
      <c r="CO137" s="11">
        <f t="shared" si="572"/>
        <v>15.134325637437565</v>
      </c>
      <c r="CP137" s="11">
        <f t="shared" si="573"/>
        <v>17.681911661356075</v>
      </c>
      <c r="CQ137" s="11">
        <f t="shared" si="574"/>
        <v>23.21078009244842</v>
      </c>
      <c r="CR137" s="11"/>
      <c r="CS137" s="11">
        <f t="shared" si="575"/>
        <v>29.189451219575883</v>
      </c>
      <c r="CT137" s="11">
        <f t="shared" si="576"/>
        <v>11.613919450383664</v>
      </c>
      <c r="CU137" s="11">
        <f t="shared" si="577"/>
        <v>9.1708181886896014</v>
      </c>
      <c r="CV137" s="11">
        <f t="shared" si="578"/>
        <v>10.019808506154195</v>
      </c>
      <c r="CW137" s="11">
        <f t="shared" si="579"/>
        <v>17.745267855121263</v>
      </c>
      <c r="CX137" s="11">
        <f t="shared" si="580"/>
        <v>27.738516768205184</v>
      </c>
      <c r="CY137" s="11">
        <f t="shared" si="581"/>
        <v>16.090782493402862</v>
      </c>
      <c r="CZ137" s="11">
        <f t="shared" si="582"/>
        <v>22.191217998343397</v>
      </c>
    </row>
    <row r="138" spans="1:104" s="10" customFormat="1">
      <c r="A138" s="9" t="s">
        <v>107</v>
      </c>
      <c r="B138" s="10">
        <v>3084</v>
      </c>
      <c r="C138" s="10">
        <v>1818</v>
      </c>
      <c r="D138" s="10">
        <v>3678</v>
      </c>
      <c r="E138" s="10">
        <v>624</v>
      </c>
      <c r="F138" s="10">
        <v>3312</v>
      </c>
      <c r="G138" s="10">
        <v>1239</v>
      </c>
      <c r="H138" s="10">
        <v>3402</v>
      </c>
      <c r="I138" s="10">
        <v>1896</v>
      </c>
      <c r="J138" s="10">
        <v>3792</v>
      </c>
      <c r="K138" s="10">
        <v>1893</v>
      </c>
      <c r="L138" s="10">
        <v>3981</v>
      </c>
      <c r="M138" s="10">
        <v>1158</v>
      </c>
      <c r="O138" s="10">
        <v>2250</v>
      </c>
      <c r="P138" s="10">
        <v>1785</v>
      </c>
      <c r="Q138" s="10">
        <v>1806</v>
      </c>
      <c r="R138" s="10">
        <v>558</v>
      </c>
      <c r="S138" s="10">
        <v>2052</v>
      </c>
      <c r="T138" s="10">
        <v>1248</v>
      </c>
      <c r="U138" s="10">
        <v>1974</v>
      </c>
      <c r="V138" s="10">
        <v>1821</v>
      </c>
      <c r="W138" s="10">
        <v>1758</v>
      </c>
      <c r="X138" s="10">
        <v>1866</v>
      </c>
      <c r="Y138" s="10">
        <v>1506</v>
      </c>
      <c r="Z138" s="10">
        <v>1821</v>
      </c>
      <c r="AA138" s="10">
        <v>1341</v>
      </c>
      <c r="AB138" s="10">
        <v>1104</v>
      </c>
      <c r="AC138" s="3"/>
      <c r="AD138" s="10">
        <f t="shared" si="799"/>
        <v>594</v>
      </c>
      <c r="AE138" s="10">
        <f t="shared" si="800"/>
        <v>1194</v>
      </c>
      <c r="AF138" s="10">
        <f t="shared" si="801"/>
        <v>228</v>
      </c>
      <c r="AG138" s="10">
        <f t="shared" si="802"/>
        <v>579</v>
      </c>
      <c r="AH138" s="10">
        <f t="shared" si="803"/>
        <v>318</v>
      </c>
      <c r="AI138" s="10">
        <f t="shared" si="804"/>
        <v>78</v>
      </c>
      <c r="AJ138" s="10">
        <f t="shared" si="805"/>
        <v>708</v>
      </c>
      <c r="AK138" s="10">
        <f t="shared" si="806"/>
        <v>75</v>
      </c>
      <c r="AL138" s="10">
        <f t="shared" si="807"/>
        <v>897</v>
      </c>
      <c r="AM138" s="10">
        <f t="shared" si="808"/>
        <v>660</v>
      </c>
      <c r="AO138" s="10">
        <f t="shared" si="809"/>
        <v>444</v>
      </c>
      <c r="AP138" s="10">
        <f t="shared" si="810"/>
        <v>1227</v>
      </c>
      <c r="AQ138" s="10">
        <f t="shared" si="811"/>
        <v>198</v>
      </c>
      <c r="AR138" s="10">
        <f t="shared" si="812"/>
        <v>537</v>
      </c>
      <c r="AS138" s="10">
        <f t="shared" si="813"/>
        <v>276</v>
      </c>
      <c r="AT138" s="10">
        <f t="shared" si="814"/>
        <v>36</v>
      </c>
      <c r="AU138" s="10">
        <f t="shared" si="815"/>
        <v>492</v>
      </c>
      <c r="AV138" s="10">
        <f t="shared" si="816"/>
        <v>81</v>
      </c>
      <c r="AW138" s="10">
        <f t="shared" si="817"/>
        <v>744</v>
      </c>
      <c r="AX138" s="10">
        <f t="shared" si="818"/>
        <v>36</v>
      </c>
      <c r="AY138" s="10">
        <f t="shared" si="819"/>
        <v>909</v>
      </c>
      <c r="AZ138" s="10">
        <f t="shared" si="820"/>
        <v>681</v>
      </c>
      <c r="BA138" s="3"/>
      <c r="BB138" s="11">
        <f>AD138*11.7/275.63</f>
        <v>25.214236476435801</v>
      </c>
      <c r="BC138" s="11">
        <f t="shared" ref="BC138:BX138" si="900">AE138*11.7/275.63</f>
        <v>50.683162210209339</v>
      </c>
      <c r="BD138" s="11">
        <f t="shared" si="900"/>
        <v>9.6781917788339431</v>
      </c>
      <c r="BE138" s="11">
        <f t="shared" si="900"/>
        <v>24.57751333309146</v>
      </c>
      <c r="BF138" s="11">
        <f t="shared" si="900"/>
        <v>13.498530638899975</v>
      </c>
      <c r="BG138" s="11">
        <f t="shared" si="900"/>
        <v>3.3109603453905594</v>
      </c>
      <c r="BH138" s="11">
        <f t="shared" si="900"/>
        <v>30.053332365852775</v>
      </c>
      <c r="BI138" s="11">
        <f t="shared" si="900"/>
        <v>3.1836157167216923</v>
      </c>
      <c r="BJ138" s="11">
        <f t="shared" si="900"/>
        <v>38.076043971991439</v>
      </c>
      <c r="BK138" s="11">
        <f t="shared" si="900"/>
        <v>28.015818307150887</v>
      </c>
      <c r="BL138" s="11">
        <f t="shared" si="900"/>
        <v>0</v>
      </c>
      <c r="BM138" s="11">
        <f t="shared" si="900"/>
        <v>18.847005042992414</v>
      </c>
      <c r="BN138" s="11">
        <f t="shared" si="900"/>
        <v>52.083953125566886</v>
      </c>
      <c r="BO138" s="11">
        <f t="shared" si="900"/>
        <v>8.4047454921452669</v>
      </c>
      <c r="BP138" s="11">
        <f t="shared" si="900"/>
        <v>22.794688531727314</v>
      </c>
      <c r="BQ138" s="11">
        <f t="shared" si="900"/>
        <v>11.715705837535827</v>
      </c>
      <c r="BR138" s="11">
        <f t="shared" si="900"/>
        <v>1.5281355440264122</v>
      </c>
      <c r="BS138" s="11">
        <f t="shared" si="900"/>
        <v>20.884519101694298</v>
      </c>
      <c r="BT138" s="11">
        <f t="shared" si="900"/>
        <v>3.4383049740594274</v>
      </c>
      <c r="BU138" s="11">
        <f t="shared" si="900"/>
        <v>31.581467909879184</v>
      </c>
      <c r="BV138" s="11">
        <f t="shared" si="900"/>
        <v>1.5281355440264122</v>
      </c>
      <c r="BW138" s="11">
        <f t="shared" si="900"/>
        <v>38.585422486666907</v>
      </c>
      <c r="BX138" s="11">
        <f t="shared" si="900"/>
        <v>28.907230707832966</v>
      </c>
      <c r="BY138" s="3"/>
      <c r="BZ138" s="11">
        <f t="shared" si="559"/>
        <v>56.608662346994365</v>
      </c>
      <c r="CA138" s="11">
        <f t="shared" si="560"/>
        <v>26.414419504243842</v>
      </c>
      <c r="CB138" s="11">
        <f t="shared" si="561"/>
        <v>13.89866136784655</v>
      </c>
      <c r="CC138" s="11">
        <f t="shared" si="562"/>
        <v>30.221485657130945</v>
      </c>
      <c r="CD138" s="11">
        <f t="shared" si="563"/>
        <v>47.272309018878232</v>
      </c>
      <c r="CE138" s="11"/>
      <c r="CF138" s="11">
        <f t="shared" si="564"/>
        <v>55.389058236052634</v>
      </c>
      <c r="CG138" s="11">
        <f t="shared" si="565"/>
        <v>24.294805453968898</v>
      </c>
      <c r="CH138" s="11">
        <f t="shared" si="566"/>
        <v>11.814946530246676</v>
      </c>
      <c r="CI138" s="11">
        <f t="shared" si="567"/>
        <v>21.165658014899414</v>
      </c>
      <c r="CJ138" s="11">
        <f t="shared" si="568"/>
        <v>31.618417316235888</v>
      </c>
      <c r="CK138" s="11">
        <f t="shared" si="569"/>
        <v>48.212683141165883</v>
      </c>
      <c r="CL138" s="5"/>
      <c r="CM138" s="11">
        <f t="shared" si="570"/>
        <v>30.378834542181647</v>
      </c>
      <c r="CN138" s="11">
        <f t="shared" si="571"/>
        <v>21.606972601093858</v>
      </c>
      <c r="CO138" s="11">
        <f t="shared" si="572"/>
        <v>16.555291506740986</v>
      </c>
      <c r="CP138" s="11">
        <f t="shared" si="573"/>
        <v>26.096018604518783</v>
      </c>
      <c r="CQ138" s="11">
        <f t="shared" si="574"/>
        <v>26.062129070209373</v>
      </c>
      <c r="CR138" s="11"/>
      <c r="CS138" s="11">
        <f t="shared" si="575"/>
        <v>31.09504470128967</v>
      </c>
      <c r="CT138" s="11">
        <f t="shared" si="576"/>
        <v>21.522749229302445</v>
      </c>
      <c r="CU138" s="11">
        <f t="shared" si="577"/>
        <v>9.3656758391715105</v>
      </c>
      <c r="CV138" s="11">
        <f t="shared" si="578"/>
        <v>10.866161284297259</v>
      </c>
      <c r="CW138" s="11">
        <f t="shared" si="579"/>
        <v>28.26075426634047</v>
      </c>
      <c r="CX138" s="11">
        <f t="shared" si="580"/>
        <v>30.442824855940085</v>
      </c>
      <c r="CY138" s="11">
        <f t="shared" si="581"/>
        <v>23.030725863010748</v>
      </c>
      <c r="CZ138" s="11">
        <f t="shared" si="582"/>
        <v>31.015933948159724</v>
      </c>
    </row>
    <row r="139" spans="1:104" s="20" customFormat="1" ht="15.75" thickBot="1">
      <c r="A139" s="19" t="s">
        <v>108</v>
      </c>
      <c r="B139" s="20">
        <v>2706</v>
      </c>
      <c r="C139" s="20">
        <v>2034</v>
      </c>
      <c r="D139" s="20">
        <v>3033</v>
      </c>
      <c r="E139" s="20">
        <v>1167</v>
      </c>
      <c r="F139" s="20">
        <v>2856</v>
      </c>
      <c r="G139" s="20">
        <v>1521</v>
      </c>
      <c r="H139" s="20">
        <v>2937</v>
      </c>
      <c r="I139" s="20">
        <v>1797</v>
      </c>
      <c r="J139" s="20">
        <v>3168</v>
      </c>
      <c r="K139" s="20">
        <v>1815</v>
      </c>
      <c r="L139" s="20">
        <v>3258</v>
      </c>
      <c r="M139" s="20">
        <v>1416</v>
      </c>
      <c r="O139" s="20">
        <v>2151</v>
      </c>
      <c r="P139" s="20">
        <v>2031</v>
      </c>
      <c r="Q139" s="20">
        <v>1812</v>
      </c>
      <c r="R139" s="20">
        <v>1200</v>
      </c>
      <c r="S139" s="20">
        <v>1986</v>
      </c>
      <c r="T139" s="20">
        <v>1566</v>
      </c>
      <c r="U139" s="20">
        <v>1944</v>
      </c>
      <c r="V139" s="20">
        <v>1827</v>
      </c>
      <c r="W139" s="20">
        <v>1803</v>
      </c>
      <c r="X139" s="20">
        <v>1800</v>
      </c>
      <c r="Y139" s="20">
        <v>1635</v>
      </c>
      <c r="Z139" s="20">
        <v>1872</v>
      </c>
      <c r="AA139" s="20">
        <v>1542</v>
      </c>
      <c r="AB139" s="20">
        <v>1506</v>
      </c>
      <c r="AC139" s="14"/>
      <c r="AD139" s="20">
        <f t="shared" si="799"/>
        <v>327</v>
      </c>
      <c r="AE139" s="20">
        <f t="shared" si="800"/>
        <v>867</v>
      </c>
      <c r="AF139" s="20">
        <f t="shared" si="801"/>
        <v>150</v>
      </c>
      <c r="AG139" s="20">
        <f t="shared" si="802"/>
        <v>513</v>
      </c>
      <c r="AH139" s="20">
        <f t="shared" si="803"/>
        <v>231</v>
      </c>
      <c r="AI139" s="20">
        <f t="shared" si="804"/>
        <v>237</v>
      </c>
      <c r="AJ139" s="20">
        <f t="shared" si="805"/>
        <v>462</v>
      </c>
      <c r="AK139" s="20">
        <f t="shared" si="806"/>
        <v>219</v>
      </c>
      <c r="AL139" s="20">
        <f t="shared" si="807"/>
        <v>552</v>
      </c>
      <c r="AM139" s="20">
        <f t="shared" si="808"/>
        <v>618</v>
      </c>
      <c r="AO139" s="20">
        <f t="shared" si="809"/>
        <v>339</v>
      </c>
      <c r="AP139" s="20">
        <f t="shared" si="810"/>
        <v>831</v>
      </c>
      <c r="AQ139" s="20">
        <f t="shared" si="811"/>
        <v>165</v>
      </c>
      <c r="AR139" s="20">
        <f t="shared" si="812"/>
        <v>465</v>
      </c>
      <c r="AS139" s="20">
        <f t="shared" si="813"/>
        <v>207</v>
      </c>
      <c r="AT139" s="20">
        <f t="shared" si="814"/>
        <v>204</v>
      </c>
      <c r="AU139" s="20">
        <f t="shared" si="815"/>
        <v>348</v>
      </c>
      <c r="AV139" s="20">
        <f t="shared" si="816"/>
        <v>231</v>
      </c>
      <c r="AW139" s="20">
        <f t="shared" si="817"/>
        <v>516</v>
      </c>
      <c r="AX139" s="20">
        <f t="shared" si="818"/>
        <v>159</v>
      </c>
      <c r="AY139" s="20">
        <f t="shared" si="819"/>
        <v>609</v>
      </c>
      <c r="AZ139" s="20">
        <f t="shared" si="820"/>
        <v>525</v>
      </c>
      <c r="BA139" s="14"/>
      <c r="BB139" s="21">
        <f>AD139*11.7/189</f>
        <v>20.24285714285714</v>
      </c>
      <c r="BC139" s="21">
        <f t="shared" ref="BC139:BX139" si="901">AE139*11.7/189</f>
        <v>53.671428571428571</v>
      </c>
      <c r="BD139" s="21">
        <f t="shared" si="901"/>
        <v>9.2857142857142865</v>
      </c>
      <c r="BE139" s="21">
        <f t="shared" si="901"/>
        <v>31.757142857142853</v>
      </c>
      <c r="BF139" s="21">
        <f t="shared" si="901"/>
        <v>14.299999999999999</v>
      </c>
      <c r="BG139" s="21">
        <f t="shared" si="901"/>
        <v>14.671428571428569</v>
      </c>
      <c r="BH139" s="21">
        <f t="shared" si="901"/>
        <v>28.599999999999998</v>
      </c>
      <c r="BI139" s="21">
        <f t="shared" si="901"/>
        <v>13.557142857142855</v>
      </c>
      <c r="BJ139" s="21">
        <f t="shared" si="901"/>
        <v>34.171428571428571</v>
      </c>
      <c r="BK139" s="21">
        <f t="shared" si="901"/>
        <v>38.257142857142853</v>
      </c>
      <c r="BL139" s="21">
        <f t="shared" si="901"/>
        <v>0</v>
      </c>
      <c r="BM139" s="21">
        <f t="shared" si="901"/>
        <v>20.985714285714284</v>
      </c>
      <c r="BN139" s="21">
        <f t="shared" si="901"/>
        <v>51.442857142857136</v>
      </c>
      <c r="BO139" s="21">
        <f t="shared" si="901"/>
        <v>10.214285714285714</v>
      </c>
      <c r="BP139" s="21">
        <f t="shared" si="901"/>
        <v>28.785714285714285</v>
      </c>
      <c r="BQ139" s="21">
        <f t="shared" si="901"/>
        <v>12.814285714285713</v>
      </c>
      <c r="BR139" s="21">
        <f t="shared" si="901"/>
        <v>12.628571428571426</v>
      </c>
      <c r="BS139" s="21">
        <f t="shared" si="901"/>
        <v>21.542857142857141</v>
      </c>
      <c r="BT139" s="21">
        <f t="shared" si="901"/>
        <v>14.299999999999999</v>
      </c>
      <c r="BU139" s="21">
        <f t="shared" si="901"/>
        <v>31.942857142857143</v>
      </c>
      <c r="BV139" s="21">
        <f t="shared" si="901"/>
        <v>9.8428571428571434</v>
      </c>
      <c r="BW139" s="21">
        <f t="shared" si="901"/>
        <v>37.699999999999996</v>
      </c>
      <c r="BX139" s="21">
        <f t="shared" si="901"/>
        <v>32.5</v>
      </c>
      <c r="BY139" s="14"/>
      <c r="BZ139" s="21">
        <f t="shared" si="559"/>
        <v>57.361969197405365</v>
      </c>
      <c r="CA139" s="21">
        <f t="shared" si="560"/>
        <v>33.086864648148477</v>
      </c>
      <c r="CB139" s="21">
        <f t="shared" si="561"/>
        <v>20.487577121917823</v>
      </c>
      <c r="CC139" s="21">
        <f t="shared" si="562"/>
        <v>31.650531155874454</v>
      </c>
      <c r="CD139" s="21">
        <f t="shared" si="563"/>
        <v>51.296154926115868</v>
      </c>
      <c r="CE139" s="21"/>
      <c r="CF139" s="21">
        <f t="shared" si="564"/>
        <v>55.558687485415277</v>
      </c>
      <c r="CG139" s="21">
        <f t="shared" si="565"/>
        <v>30.544213520597264</v>
      </c>
      <c r="CH139" s="21">
        <f t="shared" si="566"/>
        <v>17.991296081546693</v>
      </c>
      <c r="CI139" s="21">
        <f t="shared" si="567"/>
        <v>25.857004735226987</v>
      </c>
      <c r="CJ139" s="21">
        <f t="shared" si="568"/>
        <v>33.424960122394666</v>
      </c>
      <c r="CK139" s="21">
        <f t="shared" si="569"/>
        <v>49.774893269599282</v>
      </c>
      <c r="CL139" s="16"/>
      <c r="CM139" s="21">
        <f t="shared" si="570"/>
        <v>24.500916267747698</v>
      </c>
      <c r="CN139" s="21">
        <f t="shared" si="571"/>
        <v>17.80631050716433</v>
      </c>
      <c r="CO139" s="21">
        <f t="shared" si="572"/>
        <v>14.343348028025437</v>
      </c>
      <c r="CP139" s="21">
        <f t="shared" si="573"/>
        <v>25.320561137670911</v>
      </c>
      <c r="CQ139" s="21">
        <f t="shared" si="574"/>
        <v>20.775112662088002</v>
      </c>
      <c r="CR139" s="21"/>
      <c r="CS139" s="21">
        <f t="shared" si="575"/>
        <v>25.087243689141442</v>
      </c>
      <c r="CT139" s="21">
        <f t="shared" si="576"/>
        <v>16.365001231473297</v>
      </c>
      <c r="CU139" s="21">
        <f t="shared" si="577"/>
        <v>8.8871611132611523</v>
      </c>
      <c r="CV139" s="21">
        <f t="shared" si="578"/>
        <v>11.314862900140664</v>
      </c>
      <c r="CW139" s="21">
        <f t="shared" si="579"/>
        <v>23.37714303174215</v>
      </c>
      <c r="CX139" s="21">
        <f t="shared" si="580"/>
        <v>25.26260445151032</v>
      </c>
      <c r="CY139" s="21">
        <f t="shared" si="581"/>
        <v>18.389465706746126</v>
      </c>
      <c r="CZ139" s="21">
        <f t="shared" si="582"/>
        <v>24.337075939934167</v>
      </c>
    </row>
    <row r="140" spans="1:104" s="10" customFormat="1">
      <c r="A140" s="9" t="s">
        <v>109</v>
      </c>
      <c r="B140" s="10">
        <v>3111</v>
      </c>
      <c r="C140" s="10">
        <v>1941</v>
      </c>
      <c r="D140" s="10">
        <v>3498</v>
      </c>
      <c r="E140" s="10">
        <v>1134</v>
      </c>
      <c r="F140" s="10">
        <v>3276</v>
      </c>
      <c r="G140" s="10">
        <v>1416</v>
      </c>
      <c r="H140" s="10">
        <v>3375</v>
      </c>
      <c r="I140" s="10">
        <v>1776</v>
      </c>
      <c r="J140" s="10">
        <v>3579</v>
      </c>
      <c r="K140" s="10">
        <v>1839</v>
      </c>
      <c r="L140" s="10">
        <v>3678</v>
      </c>
      <c r="M140" s="10">
        <v>1500</v>
      </c>
      <c r="O140" s="10">
        <v>2415</v>
      </c>
      <c r="P140" s="10">
        <v>1869</v>
      </c>
      <c r="Q140" s="10">
        <v>2127</v>
      </c>
      <c r="R140" s="10">
        <v>1062</v>
      </c>
      <c r="S140" s="10">
        <v>2262</v>
      </c>
      <c r="T140" s="10">
        <v>1392</v>
      </c>
      <c r="U140" s="10">
        <v>2232</v>
      </c>
      <c r="V140" s="10">
        <v>1719</v>
      </c>
      <c r="W140" s="10">
        <v>2100</v>
      </c>
      <c r="X140" s="10">
        <v>1719</v>
      </c>
      <c r="Y140" s="10">
        <v>2001</v>
      </c>
      <c r="Z140" s="10">
        <v>1761</v>
      </c>
      <c r="AA140" s="10">
        <v>1833</v>
      </c>
      <c r="AB140" s="10">
        <v>1458</v>
      </c>
      <c r="AC140" s="3"/>
      <c r="AD140" s="10">
        <f t="shared" si="799"/>
        <v>387</v>
      </c>
      <c r="AE140" s="10">
        <f t="shared" si="800"/>
        <v>807</v>
      </c>
      <c r="AF140" s="10">
        <f t="shared" si="801"/>
        <v>165</v>
      </c>
      <c r="AG140" s="10">
        <f t="shared" si="802"/>
        <v>525</v>
      </c>
      <c r="AH140" s="10">
        <f t="shared" si="803"/>
        <v>264</v>
      </c>
      <c r="AI140" s="10">
        <f t="shared" si="804"/>
        <v>165</v>
      </c>
      <c r="AJ140" s="10">
        <f t="shared" si="805"/>
        <v>468</v>
      </c>
      <c r="AK140" s="10">
        <f t="shared" si="806"/>
        <v>102</v>
      </c>
      <c r="AL140" s="10">
        <f t="shared" si="807"/>
        <v>567</v>
      </c>
      <c r="AM140" s="10">
        <f t="shared" si="808"/>
        <v>441</v>
      </c>
      <c r="AO140" s="10">
        <f t="shared" si="809"/>
        <v>288</v>
      </c>
      <c r="AP140" s="10">
        <f t="shared" si="810"/>
        <v>807</v>
      </c>
      <c r="AQ140" s="10">
        <f t="shared" si="811"/>
        <v>153</v>
      </c>
      <c r="AR140" s="10">
        <f t="shared" si="812"/>
        <v>477</v>
      </c>
      <c r="AS140" s="10">
        <f t="shared" si="813"/>
        <v>183</v>
      </c>
      <c r="AT140" s="10">
        <f t="shared" si="814"/>
        <v>150</v>
      </c>
      <c r="AU140" s="10">
        <f t="shared" si="815"/>
        <v>315</v>
      </c>
      <c r="AV140" s="10">
        <f t="shared" si="816"/>
        <v>150</v>
      </c>
      <c r="AW140" s="10">
        <f t="shared" si="817"/>
        <v>414</v>
      </c>
      <c r="AX140" s="10">
        <f t="shared" si="818"/>
        <v>108</v>
      </c>
      <c r="AY140" s="10">
        <f t="shared" si="819"/>
        <v>582</v>
      </c>
      <c r="AZ140" s="10">
        <f t="shared" si="820"/>
        <v>411</v>
      </c>
      <c r="BA140" s="3"/>
      <c r="BB140" s="11">
        <f t="shared" ref="BB140:BK140" si="902">AD140*11.7/203</f>
        <v>22.304926108374381</v>
      </c>
      <c r="BC140" s="11">
        <f t="shared" si="902"/>
        <v>46.511822660098524</v>
      </c>
      <c r="BD140" s="11">
        <f t="shared" si="902"/>
        <v>9.5098522167487669</v>
      </c>
      <c r="BE140" s="11">
        <f t="shared" si="902"/>
        <v>30.258620689655171</v>
      </c>
      <c r="BF140" s="11">
        <f t="shared" si="902"/>
        <v>15.215763546798028</v>
      </c>
      <c r="BG140" s="11">
        <f t="shared" si="902"/>
        <v>9.5098522167487669</v>
      </c>
      <c r="BH140" s="11">
        <f t="shared" si="902"/>
        <v>26.973399014778323</v>
      </c>
      <c r="BI140" s="11">
        <f t="shared" si="902"/>
        <v>5.8788177339901475</v>
      </c>
      <c r="BJ140" s="11">
        <f t="shared" si="902"/>
        <v>32.679310344827584</v>
      </c>
      <c r="BK140" s="11">
        <f t="shared" si="902"/>
        <v>25.417241379310344</v>
      </c>
      <c r="BL140" s="11"/>
      <c r="BM140" s="11">
        <f t="shared" ref="BM140:BX140" si="903">AO140*11.7/203</f>
        <v>16.599014778325124</v>
      </c>
      <c r="BN140" s="11">
        <f t="shared" si="903"/>
        <v>46.511822660098524</v>
      </c>
      <c r="BO140" s="11">
        <f t="shared" si="903"/>
        <v>8.8182266009852217</v>
      </c>
      <c r="BP140" s="11">
        <f t="shared" si="903"/>
        <v>27.492118226600983</v>
      </c>
      <c r="BQ140" s="11">
        <f t="shared" si="903"/>
        <v>10.547290640394088</v>
      </c>
      <c r="BR140" s="11">
        <f t="shared" si="903"/>
        <v>8.6453201970443345</v>
      </c>
      <c r="BS140" s="11">
        <f t="shared" si="903"/>
        <v>18.155172413793103</v>
      </c>
      <c r="BT140" s="11">
        <f t="shared" si="903"/>
        <v>8.6453201970443345</v>
      </c>
      <c r="BU140" s="11">
        <f t="shared" si="903"/>
        <v>23.861083743842361</v>
      </c>
      <c r="BV140" s="11">
        <f t="shared" si="903"/>
        <v>6.224630541871921</v>
      </c>
      <c r="BW140" s="11">
        <f t="shared" si="903"/>
        <v>33.543842364532019</v>
      </c>
      <c r="BX140" s="11">
        <f t="shared" si="903"/>
        <v>23.688177339901475</v>
      </c>
      <c r="BY140" s="3"/>
      <c r="BZ140" s="11">
        <f t="shared" si="559"/>
        <v>51.58351845177387</v>
      </c>
      <c r="CA140" s="11">
        <f t="shared" si="560"/>
        <v>31.717840645681246</v>
      </c>
      <c r="CB140" s="11">
        <f t="shared" si="561"/>
        <v>17.943153276290907</v>
      </c>
      <c r="CC140" s="11">
        <f t="shared" si="562"/>
        <v>27.606607041792028</v>
      </c>
      <c r="CD140" s="11">
        <f t="shared" si="563"/>
        <v>41.400162849289387</v>
      </c>
      <c r="CE140" s="11"/>
      <c r="CF140" s="11">
        <f t="shared" si="564"/>
        <v>49.384986977577611</v>
      </c>
      <c r="CG140" s="11">
        <f t="shared" si="565"/>
        <v>28.871745443802482</v>
      </c>
      <c r="CH140" s="11">
        <f t="shared" si="566"/>
        <v>13.637701461843466</v>
      </c>
      <c r="CI140" s="11">
        <f t="shared" si="567"/>
        <v>20.108501850808697</v>
      </c>
      <c r="CJ140" s="11">
        <f t="shared" si="568"/>
        <v>24.659629819067902</v>
      </c>
      <c r="CK140" s="11">
        <f t="shared" si="569"/>
        <v>41.064815916587222</v>
      </c>
      <c r="CL140" s="5"/>
      <c r="CM140" s="11">
        <f t="shared" si="570"/>
        <v>20.685272301427002</v>
      </c>
      <c r="CN140" s="11">
        <f t="shared" si="571"/>
        <v>21.519033836319402</v>
      </c>
      <c r="CO140" s="11">
        <f t="shared" si="572"/>
        <v>12.305543596805887</v>
      </c>
      <c r="CP140" s="11">
        <f t="shared" si="573"/>
        <v>20.354543046956174</v>
      </c>
      <c r="CQ140" s="11">
        <f t="shared" si="574"/>
        <v>23.507641474579021</v>
      </c>
      <c r="CR140" s="11"/>
      <c r="CS140" s="11">
        <f t="shared" si="575"/>
        <v>20.549691515889926</v>
      </c>
      <c r="CT140" s="11">
        <f t="shared" si="576"/>
        <v>18.925946698098812</v>
      </c>
      <c r="CU140" s="11">
        <f t="shared" si="577"/>
        <v>7.6078817733990149</v>
      </c>
      <c r="CV140" s="11">
        <f t="shared" si="578"/>
        <v>6.1981579935528606</v>
      </c>
      <c r="CW140" s="11">
        <f t="shared" si="579"/>
        <v>19.968256841134334</v>
      </c>
      <c r="CX140" s="11">
        <f t="shared" si="580"/>
        <v>28.426149363366662</v>
      </c>
      <c r="CY140" s="11">
        <f t="shared" si="581"/>
        <v>21.032839871929109</v>
      </c>
      <c r="CZ140" s="11">
        <f t="shared" si="582"/>
        <v>21.519728480470729</v>
      </c>
    </row>
    <row r="141" spans="1:104" s="10" customFormat="1">
      <c r="A141" s="9" t="s">
        <v>110</v>
      </c>
      <c r="B141" s="10">
        <v>2727</v>
      </c>
      <c r="C141" s="10">
        <v>2082</v>
      </c>
      <c r="D141" s="10">
        <v>3102</v>
      </c>
      <c r="E141" s="10">
        <v>1332</v>
      </c>
      <c r="F141" s="10">
        <v>2859</v>
      </c>
      <c r="G141" s="10">
        <v>1659</v>
      </c>
      <c r="H141" s="10">
        <v>2916</v>
      </c>
      <c r="I141" s="10">
        <v>2109</v>
      </c>
      <c r="J141" s="10">
        <v>3129</v>
      </c>
      <c r="K141" s="10">
        <v>2142</v>
      </c>
      <c r="L141" s="10">
        <v>3264</v>
      </c>
      <c r="M141" s="10">
        <v>1710</v>
      </c>
      <c r="O141" s="10">
        <v>2007</v>
      </c>
      <c r="P141" s="10">
        <v>2013</v>
      </c>
      <c r="Q141" s="10">
        <v>1779</v>
      </c>
      <c r="R141" s="10">
        <v>1230</v>
      </c>
      <c r="S141" s="10">
        <v>1920</v>
      </c>
      <c r="T141" s="10">
        <v>1617</v>
      </c>
      <c r="U141" s="10">
        <v>1863</v>
      </c>
      <c r="V141" s="10">
        <v>1992</v>
      </c>
      <c r="W141" s="10">
        <v>1746</v>
      </c>
      <c r="X141" s="10">
        <v>2004</v>
      </c>
      <c r="Y141" s="10">
        <v>1620</v>
      </c>
      <c r="Z141" s="10">
        <v>2013</v>
      </c>
      <c r="AA141" s="10">
        <v>1488</v>
      </c>
      <c r="AB141" s="10">
        <v>1614</v>
      </c>
      <c r="AC141" s="3"/>
      <c r="AD141" s="10">
        <f t="shared" si="799"/>
        <v>375</v>
      </c>
      <c r="AE141" s="10">
        <f t="shared" si="800"/>
        <v>750</v>
      </c>
      <c r="AF141" s="10">
        <f t="shared" si="801"/>
        <v>132</v>
      </c>
      <c r="AG141" s="10">
        <f t="shared" si="802"/>
        <v>423</v>
      </c>
      <c r="AH141" s="10">
        <f t="shared" si="803"/>
        <v>189</v>
      </c>
      <c r="AI141" s="10">
        <f t="shared" si="804"/>
        <v>27</v>
      </c>
      <c r="AJ141" s="10">
        <f t="shared" si="805"/>
        <v>402</v>
      </c>
      <c r="AK141" s="10">
        <f t="shared" si="806"/>
        <v>60</v>
      </c>
      <c r="AL141" s="10">
        <f t="shared" si="807"/>
        <v>537</v>
      </c>
      <c r="AM141" s="10">
        <f t="shared" si="808"/>
        <v>372</v>
      </c>
      <c r="AO141" s="10">
        <f t="shared" si="809"/>
        <v>228</v>
      </c>
      <c r="AP141" s="10">
        <f t="shared" si="810"/>
        <v>783</v>
      </c>
      <c r="AQ141" s="10">
        <f t="shared" si="811"/>
        <v>87</v>
      </c>
      <c r="AR141" s="10">
        <f t="shared" si="812"/>
        <v>396</v>
      </c>
      <c r="AS141" s="10">
        <f t="shared" si="813"/>
        <v>144</v>
      </c>
      <c r="AT141" s="10">
        <f t="shared" si="814"/>
        <v>21</v>
      </c>
      <c r="AU141" s="10">
        <f t="shared" si="815"/>
        <v>261</v>
      </c>
      <c r="AV141" s="10">
        <f t="shared" si="816"/>
        <v>9</v>
      </c>
      <c r="AW141" s="10">
        <f t="shared" si="817"/>
        <v>387</v>
      </c>
      <c r="AX141" s="10">
        <f t="shared" si="818"/>
        <v>0</v>
      </c>
      <c r="AY141" s="10">
        <f t="shared" si="819"/>
        <v>519</v>
      </c>
      <c r="AZ141" s="10">
        <f t="shared" si="820"/>
        <v>399</v>
      </c>
      <c r="BA141" s="3"/>
      <c r="BB141" s="11">
        <f t="shared" ref="BB141:BB142" si="904">AD141*11.7/203</f>
        <v>21.613300492610836</v>
      </c>
      <c r="BC141" s="11">
        <f t="shared" ref="BC141:BC142" si="905">AE141*11.7/203</f>
        <v>43.226600985221673</v>
      </c>
      <c r="BD141" s="11">
        <f t="shared" ref="BD141:BD142" si="906">AF141*11.7/203</f>
        <v>7.6078817733990141</v>
      </c>
      <c r="BE141" s="11">
        <f t="shared" ref="BE141:BE142" si="907">AG141*11.7/203</f>
        <v>24.379802955665021</v>
      </c>
      <c r="BF141" s="11">
        <f t="shared" ref="BF141:BF142" si="908">AH141*11.7/203</f>
        <v>10.893103448275861</v>
      </c>
      <c r="BG141" s="11">
        <f t="shared" ref="BG141:BG142" si="909">AI141*11.7/203</f>
        <v>1.5561576354679802</v>
      </c>
      <c r="BH141" s="11">
        <f t="shared" ref="BH141:BH142" si="910">AJ141*11.7/203</f>
        <v>23.169458128078816</v>
      </c>
      <c r="BI141" s="11">
        <f t="shared" ref="BI141:BI142" si="911">AK141*11.7/203</f>
        <v>3.458128078817734</v>
      </c>
      <c r="BJ141" s="11">
        <f t="shared" ref="BJ141:BJ142" si="912">AL141*11.7/203</f>
        <v>30.950246305418716</v>
      </c>
      <c r="BK141" s="11">
        <f t="shared" ref="BK141:BK142" si="913">AM141*11.7/203</f>
        <v>21.440394088669947</v>
      </c>
      <c r="BL141" s="11"/>
      <c r="BM141" s="11">
        <f t="shared" ref="BM141:BM142" si="914">AO141*11.7/203</f>
        <v>13.140886699507389</v>
      </c>
      <c r="BN141" s="11">
        <f t="shared" ref="BN141:BN142" si="915">AP141*11.7/203</f>
        <v>45.128571428571419</v>
      </c>
      <c r="BO141" s="11">
        <f t="shared" ref="BO141:BO142" si="916">AQ141*11.7/203</f>
        <v>5.0142857142857142</v>
      </c>
      <c r="BP141" s="11">
        <f t="shared" ref="BP141:BP142" si="917">AR141*11.7/203</f>
        <v>22.823645320197045</v>
      </c>
      <c r="BQ141" s="11">
        <f t="shared" ref="BQ141:BQ142" si="918">AS141*11.7/203</f>
        <v>8.2995073891625619</v>
      </c>
      <c r="BR141" s="11">
        <f t="shared" ref="BR141:BR142" si="919">AT141*11.7/203</f>
        <v>1.2103448275862068</v>
      </c>
      <c r="BS141" s="11">
        <f t="shared" ref="BS141:BS142" si="920">AU141*11.7/203</f>
        <v>15.042857142857143</v>
      </c>
      <c r="BT141" s="11">
        <f t="shared" ref="BT141:BT142" si="921">AV141*11.7/203</f>
        <v>0.51871921182266012</v>
      </c>
      <c r="BU141" s="11">
        <f t="shared" ref="BU141:BU142" si="922">AW141*11.7/203</f>
        <v>22.304926108374381</v>
      </c>
      <c r="BV141" s="11">
        <f t="shared" ref="BV141:BV142" si="923">AX141*11.7/203</f>
        <v>0</v>
      </c>
      <c r="BW141" s="11">
        <f t="shared" ref="BW141:BW142" si="924">AY141*11.7/203</f>
        <v>29.912807881773396</v>
      </c>
      <c r="BX141" s="11">
        <f t="shared" ref="BX141:BX142" si="925">AZ141*11.7/203</f>
        <v>22.996551724137927</v>
      </c>
      <c r="BY141" s="3"/>
      <c r="BZ141" s="11">
        <f t="shared" si="559"/>
        <v>48.328809119607527</v>
      </c>
      <c r="CA141" s="11">
        <f t="shared" si="560"/>
        <v>25.539276756303607</v>
      </c>
      <c r="CB141" s="11">
        <f t="shared" si="561"/>
        <v>11.003696166346321</v>
      </c>
      <c r="CC141" s="11">
        <f t="shared" si="562"/>
        <v>23.426105945254861</v>
      </c>
      <c r="CD141" s="11">
        <f t="shared" si="563"/>
        <v>37.651138695178375</v>
      </c>
      <c r="CE141" s="11"/>
      <c r="CF141" s="11">
        <f t="shared" si="564"/>
        <v>47.002881426918528</v>
      </c>
      <c r="CG141" s="11">
        <f t="shared" si="565"/>
        <v>23.367966255680923</v>
      </c>
      <c r="CH141" s="11">
        <f t="shared" si="566"/>
        <v>8.3872973897691647</v>
      </c>
      <c r="CI141" s="11">
        <f t="shared" si="567"/>
        <v>15.051797920551621</v>
      </c>
      <c r="CJ141" s="11">
        <f t="shared" si="568"/>
        <v>22.304926108374381</v>
      </c>
      <c r="CK141" s="11">
        <f t="shared" si="569"/>
        <v>37.730855630012364</v>
      </c>
      <c r="CL141" s="5"/>
      <c r="CM141" s="11">
        <f t="shared" si="570"/>
        <v>23.480918837799965</v>
      </c>
      <c r="CN141" s="11">
        <f t="shared" si="571"/>
        <v>23.058869598383023</v>
      </c>
      <c r="CO141" s="11">
        <f t="shared" si="572"/>
        <v>12.422816741451834</v>
      </c>
      <c r="CP141" s="11">
        <f t="shared" si="573"/>
        <v>19.593431437849741</v>
      </c>
      <c r="CQ141" s="11">
        <f t="shared" si="574"/>
        <v>23.70268693736363</v>
      </c>
      <c r="CR141" s="11"/>
      <c r="CS141" s="11">
        <f t="shared" si="575"/>
        <v>23.739236977481958</v>
      </c>
      <c r="CT141" s="11">
        <f t="shared" si="576"/>
        <v>21.861551629218194</v>
      </c>
      <c r="CU141" s="11">
        <f t="shared" si="577"/>
        <v>6.7787249459638845</v>
      </c>
      <c r="CV141" s="11">
        <f t="shared" si="578"/>
        <v>7.2805710820403737</v>
      </c>
      <c r="CW141" s="11">
        <f t="shared" si="579"/>
        <v>24.222329703787125</v>
      </c>
      <c r="CX141" s="11">
        <f t="shared" si="580"/>
        <v>27.769112991623906</v>
      </c>
      <c r="CY141" s="11">
        <f t="shared" si="581"/>
        <v>24.455714538692188</v>
      </c>
      <c r="CZ141" s="11">
        <f t="shared" si="582"/>
        <v>26.951222410671718</v>
      </c>
    </row>
    <row r="142" spans="1:104" s="20" customFormat="1" ht="15.75" thickBot="1">
      <c r="A142" s="19" t="s">
        <v>111</v>
      </c>
      <c r="B142" s="20">
        <v>2760</v>
      </c>
      <c r="C142" s="20">
        <v>2511</v>
      </c>
      <c r="D142" s="20">
        <v>3171</v>
      </c>
      <c r="E142" s="20">
        <v>1608</v>
      </c>
      <c r="F142" s="20">
        <v>2946</v>
      </c>
      <c r="G142" s="20">
        <v>1863</v>
      </c>
      <c r="H142" s="20">
        <v>3042</v>
      </c>
      <c r="I142" s="20">
        <v>2262</v>
      </c>
      <c r="J142" s="20">
        <v>3276</v>
      </c>
      <c r="K142" s="20">
        <v>2328</v>
      </c>
      <c r="L142" s="20">
        <v>3405</v>
      </c>
      <c r="M142" s="20">
        <v>1938</v>
      </c>
      <c r="O142" s="20">
        <v>2058</v>
      </c>
      <c r="P142" s="20">
        <v>2481</v>
      </c>
      <c r="Q142" s="20">
        <v>1668</v>
      </c>
      <c r="R142" s="20">
        <v>1566</v>
      </c>
      <c r="S142" s="20">
        <v>1809</v>
      </c>
      <c r="T142" s="20">
        <v>1872</v>
      </c>
      <c r="U142" s="20">
        <v>1818</v>
      </c>
      <c r="V142" s="20">
        <v>2238</v>
      </c>
      <c r="W142" s="20">
        <v>1674</v>
      </c>
      <c r="X142" s="20">
        <v>2232</v>
      </c>
      <c r="Y142" s="20">
        <v>1578</v>
      </c>
      <c r="Z142" s="20">
        <v>2265</v>
      </c>
      <c r="AA142" s="20">
        <v>1371</v>
      </c>
      <c r="AB142" s="20">
        <v>1887</v>
      </c>
      <c r="AC142" s="14"/>
      <c r="AD142" s="20">
        <f t="shared" si="799"/>
        <v>411</v>
      </c>
      <c r="AE142" s="20">
        <f t="shared" si="800"/>
        <v>903</v>
      </c>
      <c r="AF142" s="20">
        <f t="shared" si="801"/>
        <v>186</v>
      </c>
      <c r="AG142" s="20">
        <f t="shared" si="802"/>
        <v>648</v>
      </c>
      <c r="AH142" s="20">
        <f t="shared" si="803"/>
        <v>282</v>
      </c>
      <c r="AI142" s="20">
        <f t="shared" si="804"/>
        <v>249</v>
      </c>
      <c r="AJ142" s="20">
        <f t="shared" si="805"/>
        <v>516</v>
      </c>
      <c r="AK142" s="20">
        <f t="shared" si="806"/>
        <v>183</v>
      </c>
      <c r="AL142" s="20">
        <f t="shared" si="807"/>
        <v>645</v>
      </c>
      <c r="AM142" s="20">
        <f t="shared" si="808"/>
        <v>573</v>
      </c>
      <c r="AO142" s="20">
        <f t="shared" si="809"/>
        <v>390</v>
      </c>
      <c r="AP142" s="20">
        <f t="shared" si="810"/>
        <v>915</v>
      </c>
      <c r="AQ142" s="20">
        <f t="shared" si="811"/>
        <v>249</v>
      </c>
      <c r="AR142" s="20">
        <f t="shared" si="812"/>
        <v>609</v>
      </c>
      <c r="AS142" s="20">
        <f t="shared" si="813"/>
        <v>240</v>
      </c>
      <c r="AT142" s="20">
        <f t="shared" si="814"/>
        <v>243</v>
      </c>
      <c r="AU142" s="20">
        <f t="shared" si="815"/>
        <v>384</v>
      </c>
      <c r="AV142" s="20">
        <f t="shared" si="816"/>
        <v>249</v>
      </c>
      <c r="AW142" s="20">
        <f t="shared" si="817"/>
        <v>480</v>
      </c>
      <c r="AX142" s="20">
        <f t="shared" si="818"/>
        <v>216</v>
      </c>
      <c r="AY142" s="20">
        <f t="shared" si="819"/>
        <v>687</v>
      </c>
      <c r="AZ142" s="20">
        <f t="shared" si="820"/>
        <v>594</v>
      </c>
      <c r="BA142" s="14"/>
      <c r="BB142" s="21">
        <f t="shared" si="904"/>
        <v>23.688177339901475</v>
      </c>
      <c r="BC142" s="21">
        <f t="shared" si="905"/>
        <v>52.044827586206893</v>
      </c>
      <c r="BD142" s="21">
        <f t="shared" si="906"/>
        <v>10.720197044334974</v>
      </c>
      <c r="BE142" s="21">
        <f t="shared" si="907"/>
        <v>37.347783251231526</v>
      </c>
      <c r="BF142" s="21">
        <f t="shared" si="908"/>
        <v>16.253201970443349</v>
      </c>
      <c r="BG142" s="21">
        <f t="shared" si="909"/>
        <v>14.351231527093594</v>
      </c>
      <c r="BH142" s="21">
        <f t="shared" si="910"/>
        <v>29.739901477832511</v>
      </c>
      <c r="BI142" s="21">
        <f t="shared" si="911"/>
        <v>10.547290640394088</v>
      </c>
      <c r="BJ142" s="21">
        <f t="shared" si="912"/>
        <v>37.174876847290633</v>
      </c>
      <c r="BK142" s="21">
        <f t="shared" si="913"/>
        <v>33.025123152709355</v>
      </c>
      <c r="BL142" s="21"/>
      <c r="BM142" s="21">
        <f t="shared" si="914"/>
        <v>22.47783251231527</v>
      </c>
      <c r="BN142" s="21">
        <f t="shared" si="915"/>
        <v>52.736453201970441</v>
      </c>
      <c r="BO142" s="21">
        <f t="shared" si="916"/>
        <v>14.351231527093594</v>
      </c>
      <c r="BP142" s="21">
        <f t="shared" si="917"/>
        <v>35.099999999999994</v>
      </c>
      <c r="BQ142" s="21">
        <f t="shared" si="918"/>
        <v>13.832512315270936</v>
      </c>
      <c r="BR142" s="21">
        <f t="shared" si="919"/>
        <v>14.005418719211821</v>
      </c>
      <c r="BS142" s="21">
        <f t="shared" si="920"/>
        <v>22.132019704433493</v>
      </c>
      <c r="BT142" s="21">
        <f t="shared" si="921"/>
        <v>14.351231527093594</v>
      </c>
      <c r="BU142" s="21">
        <f t="shared" si="922"/>
        <v>27.665024630541872</v>
      </c>
      <c r="BV142" s="21">
        <f t="shared" si="923"/>
        <v>12.449261083743842</v>
      </c>
      <c r="BW142" s="21">
        <f t="shared" si="924"/>
        <v>39.595566502463051</v>
      </c>
      <c r="BX142" s="21">
        <f t="shared" si="925"/>
        <v>34.23546798029556</v>
      </c>
      <c r="BY142" s="14"/>
      <c r="BZ142" s="21">
        <f t="shared" si="559"/>
        <v>57.182111050263124</v>
      </c>
      <c r="CA142" s="21">
        <f t="shared" si="560"/>
        <v>38.855881645515886</v>
      </c>
      <c r="CB142" s="21">
        <f t="shared" si="561"/>
        <v>21.682352746790851</v>
      </c>
      <c r="CC142" s="21">
        <f t="shared" si="562"/>
        <v>31.554826568436866</v>
      </c>
      <c r="CD142" s="21">
        <f t="shared" si="563"/>
        <v>49.725549045363437</v>
      </c>
      <c r="CE142" s="21"/>
      <c r="CF142" s="21">
        <f t="shared" si="564"/>
        <v>57.327013272761</v>
      </c>
      <c r="CG142" s="21">
        <f t="shared" si="565"/>
        <v>37.920546493217167</v>
      </c>
      <c r="CH142" s="21">
        <f t="shared" si="566"/>
        <v>19.684769504684859</v>
      </c>
      <c r="CI142" s="21">
        <f t="shared" si="567"/>
        <v>26.377720571377608</v>
      </c>
      <c r="CJ142" s="21">
        <f t="shared" si="568"/>
        <v>30.337067909402638</v>
      </c>
      <c r="CK142" s="21">
        <f t="shared" si="569"/>
        <v>52.343826326328269</v>
      </c>
      <c r="CL142" s="16"/>
      <c r="CM142" s="21">
        <f t="shared" si="570"/>
        <v>19.600296557206285</v>
      </c>
      <c r="CN142" s="21">
        <f t="shared" si="571"/>
        <v>23.652812405997107</v>
      </c>
      <c r="CO142" s="21">
        <f t="shared" si="572"/>
        <v>14.012887991849334</v>
      </c>
      <c r="CP142" s="21">
        <f t="shared" si="573"/>
        <v>23.675553070544016</v>
      </c>
      <c r="CQ142" s="21">
        <f t="shared" si="574"/>
        <v>23.316093590913056</v>
      </c>
      <c r="CR142" s="21"/>
      <c r="CS142" s="21">
        <f t="shared" si="575"/>
        <v>19.418705546928187</v>
      </c>
      <c r="CT142" s="21">
        <f t="shared" si="576"/>
        <v>21.100958012196809</v>
      </c>
      <c r="CU142" s="21">
        <f t="shared" si="577"/>
        <v>8.3067086984472347</v>
      </c>
      <c r="CV142" s="21">
        <f t="shared" si="578"/>
        <v>5.8507807239475014</v>
      </c>
      <c r="CW142" s="21">
        <f t="shared" si="579"/>
        <v>24.839014479182183</v>
      </c>
      <c r="CX142" s="21">
        <f t="shared" si="580"/>
        <v>25.205223092250005</v>
      </c>
      <c r="CY142" s="21">
        <f t="shared" si="581"/>
        <v>22.159694442904822</v>
      </c>
      <c r="CZ142" s="21">
        <f t="shared" si="582"/>
        <v>26.464283970926065</v>
      </c>
    </row>
    <row r="143" spans="1:104" s="10" customFormat="1">
      <c r="A143" s="9" t="s">
        <v>142</v>
      </c>
      <c r="B143" s="10">
        <v>3099</v>
      </c>
      <c r="C143" s="10">
        <v>2676</v>
      </c>
      <c r="D143" s="10">
        <v>3567</v>
      </c>
      <c r="E143" s="10">
        <v>1170</v>
      </c>
      <c r="F143" s="10">
        <v>3285</v>
      </c>
      <c r="G143" s="10">
        <v>1821</v>
      </c>
      <c r="H143" s="10">
        <v>3531</v>
      </c>
      <c r="I143" s="10">
        <v>2331</v>
      </c>
      <c r="J143" s="10">
        <v>3828</v>
      </c>
      <c r="K143" s="10">
        <v>2361</v>
      </c>
      <c r="L143" s="10">
        <v>4032</v>
      </c>
      <c r="M143" s="10">
        <v>1836</v>
      </c>
      <c r="O143" s="10">
        <v>2115</v>
      </c>
      <c r="P143" s="10">
        <v>2640</v>
      </c>
      <c r="Q143" s="10">
        <v>1494</v>
      </c>
      <c r="R143" s="10">
        <v>1230</v>
      </c>
      <c r="S143" s="10">
        <v>1842</v>
      </c>
      <c r="T143" s="10">
        <v>1788</v>
      </c>
      <c r="U143" s="10">
        <v>1635</v>
      </c>
      <c r="V143" s="10">
        <v>2316</v>
      </c>
      <c r="W143" s="10">
        <v>1398</v>
      </c>
      <c r="X143" s="10">
        <v>2355</v>
      </c>
      <c r="Y143" s="10">
        <v>1236</v>
      </c>
      <c r="Z143" s="10">
        <v>2433</v>
      </c>
      <c r="AA143" s="10">
        <v>1044</v>
      </c>
      <c r="AB143" s="10">
        <v>1905</v>
      </c>
      <c r="AC143" s="3"/>
      <c r="AD143" s="10">
        <f t="shared" si="799"/>
        <v>468</v>
      </c>
      <c r="AE143" s="10">
        <f t="shared" si="800"/>
        <v>1506</v>
      </c>
      <c r="AF143" s="10">
        <f t="shared" si="801"/>
        <v>186</v>
      </c>
      <c r="AG143" s="10">
        <f t="shared" si="802"/>
        <v>855</v>
      </c>
      <c r="AH143" s="10">
        <f t="shared" si="803"/>
        <v>432</v>
      </c>
      <c r="AI143" s="10">
        <f t="shared" si="804"/>
        <v>345</v>
      </c>
      <c r="AJ143" s="10">
        <f t="shared" si="805"/>
        <v>729</v>
      </c>
      <c r="AK143" s="10">
        <f t="shared" si="806"/>
        <v>315</v>
      </c>
      <c r="AL143" s="10">
        <f t="shared" si="807"/>
        <v>933</v>
      </c>
      <c r="AM143" s="10">
        <f t="shared" si="808"/>
        <v>840</v>
      </c>
      <c r="AO143" s="10">
        <f t="shared" si="809"/>
        <v>621</v>
      </c>
      <c r="AP143" s="10">
        <f t="shared" si="810"/>
        <v>1410</v>
      </c>
      <c r="AQ143" s="10">
        <f t="shared" si="811"/>
        <v>273</v>
      </c>
      <c r="AR143" s="10">
        <f t="shared" si="812"/>
        <v>852</v>
      </c>
      <c r="AS143" s="10">
        <f t="shared" si="813"/>
        <v>480</v>
      </c>
      <c r="AT143" s="10">
        <f t="shared" si="814"/>
        <v>324</v>
      </c>
      <c r="AU143" s="10">
        <f t="shared" si="815"/>
        <v>717</v>
      </c>
      <c r="AV143" s="10">
        <f t="shared" si="816"/>
        <v>285</v>
      </c>
      <c r="AW143" s="10">
        <f t="shared" si="817"/>
        <v>879</v>
      </c>
      <c r="AX143" s="10">
        <f t="shared" si="818"/>
        <v>207</v>
      </c>
      <c r="AY143" s="10">
        <f t="shared" si="819"/>
        <v>1071</v>
      </c>
      <c r="AZ143" s="10">
        <f t="shared" si="820"/>
        <v>735</v>
      </c>
      <c r="BA143" s="3"/>
      <c r="BB143" s="11">
        <f>AD143*11.7/366</f>
        <v>14.960655737704917</v>
      </c>
      <c r="BC143" s="11">
        <f t="shared" ref="BC143:BX143" si="926">AE143*11.7/366</f>
        <v>48.142622950819671</v>
      </c>
      <c r="BD143" s="11">
        <f t="shared" si="926"/>
        <v>5.9459016393442621</v>
      </c>
      <c r="BE143" s="11">
        <f t="shared" si="926"/>
        <v>27.331967213114755</v>
      </c>
      <c r="BF143" s="11">
        <f t="shared" si="926"/>
        <v>13.809836065573769</v>
      </c>
      <c r="BG143" s="11">
        <f t="shared" si="926"/>
        <v>11.028688524590162</v>
      </c>
      <c r="BH143" s="11">
        <f t="shared" si="926"/>
        <v>23.304098360655736</v>
      </c>
      <c r="BI143" s="11">
        <f t="shared" si="926"/>
        <v>10.069672131147541</v>
      </c>
      <c r="BJ143" s="11">
        <f t="shared" si="926"/>
        <v>29.825409836065571</v>
      </c>
      <c r="BK143" s="11">
        <f t="shared" si="926"/>
        <v>26.852459016393443</v>
      </c>
      <c r="BL143" s="11">
        <f t="shared" si="926"/>
        <v>0</v>
      </c>
      <c r="BM143" s="11">
        <f t="shared" si="926"/>
        <v>19.851639344262296</v>
      </c>
      <c r="BN143" s="11">
        <f t="shared" si="926"/>
        <v>45.07377049180328</v>
      </c>
      <c r="BO143" s="11">
        <f t="shared" si="926"/>
        <v>8.7270491803278691</v>
      </c>
      <c r="BP143" s="11">
        <f t="shared" si="926"/>
        <v>27.236065573770492</v>
      </c>
      <c r="BQ143" s="11">
        <f t="shared" si="926"/>
        <v>15.344262295081966</v>
      </c>
      <c r="BR143" s="11">
        <f t="shared" si="926"/>
        <v>10.357377049180327</v>
      </c>
      <c r="BS143" s="11">
        <f t="shared" si="926"/>
        <v>22.920491803278686</v>
      </c>
      <c r="BT143" s="11">
        <f t="shared" si="926"/>
        <v>9.1106557377049189</v>
      </c>
      <c r="BU143" s="11">
        <f t="shared" si="926"/>
        <v>28.099180327868851</v>
      </c>
      <c r="BV143" s="11">
        <f t="shared" si="926"/>
        <v>6.6172131147540973</v>
      </c>
      <c r="BW143" s="11">
        <f t="shared" si="926"/>
        <v>34.23688524590164</v>
      </c>
      <c r="BX143" s="11">
        <f t="shared" si="926"/>
        <v>23.495901639344261</v>
      </c>
      <c r="BY143" s="3"/>
      <c r="BZ143" s="11">
        <f t="shared" si="559"/>
        <v>50.413622808591249</v>
      </c>
      <c r="CA143" s="11">
        <f t="shared" si="560"/>
        <v>27.971238407398708</v>
      </c>
      <c r="CB143" s="11">
        <f t="shared" si="561"/>
        <v>17.673243695780599</v>
      </c>
      <c r="CC143" s="11">
        <f t="shared" si="562"/>
        <v>25.386596802878618</v>
      </c>
      <c r="CD143" s="11">
        <f t="shared" si="563"/>
        <v>40.132401212939733</v>
      </c>
      <c r="CE143" s="11"/>
      <c r="CF143" s="11">
        <f t="shared" si="564"/>
        <v>49.251724548511177</v>
      </c>
      <c r="CG143" s="11">
        <f t="shared" si="565"/>
        <v>28.600081386852512</v>
      </c>
      <c r="CH143" s="11">
        <f t="shared" si="566"/>
        <v>18.512742765975048</v>
      </c>
      <c r="CI143" s="11">
        <f t="shared" si="567"/>
        <v>24.664812840869907</v>
      </c>
      <c r="CJ143" s="11">
        <f t="shared" si="568"/>
        <v>28.867827152457551</v>
      </c>
      <c r="CK143" s="11">
        <f t="shared" si="569"/>
        <v>41.523748688994566</v>
      </c>
      <c r="CL143" s="5"/>
      <c r="CM143" s="11">
        <f t="shared" si="570"/>
        <v>22.679267706149172</v>
      </c>
      <c r="CN143" s="11">
        <f t="shared" si="571"/>
        <v>18.100783426574047</v>
      </c>
      <c r="CO143" s="11">
        <f t="shared" si="572"/>
        <v>9.5425745462483444</v>
      </c>
      <c r="CP143" s="11">
        <f t="shared" si="573"/>
        <v>18.005261425341587</v>
      </c>
      <c r="CQ143" s="11">
        <f t="shared" si="574"/>
        <v>25.965977639200748</v>
      </c>
      <c r="CR143" s="11"/>
      <c r="CS143" s="11">
        <f t="shared" si="575"/>
        <v>21.022374343977361</v>
      </c>
      <c r="CT143" s="11">
        <f t="shared" si="576"/>
        <v>18.129468710257491</v>
      </c>
      <c r="CU143" s="11">
        <f t="shared" si="577"/>
        <v>7.6781226604787758</v>
      </c>
      <c r="CV143" s="11">
        <f t="shared" si="578"/>
        <v>5.7477013621681605</v>
      </c>
      <c r="CW143" s="11">
        <f t="shared" si="579"/>
        <v>17.95999855153044</v>
      </c>
      <c r="CX143" s="11">
        <f t="shared" si="580"/>
        <v>25.933370854259433</v>
      </c>
      <c r="CY143" s="11">
        <f t="shared" si="581"/>
        <v>23.021387777810865</v>
      </c>
      <c r="CZ143" s="11">
        <f t="shared" si="582"/>
        <v>18.302897590241589</v>
      </c>
    </row>
    <row r="144" spans="1:104" s="10" customFormat="1">
      <c r="A144" s="9" t="s">
        <v>143</v>
      </c>
      <c r="B144" s="10">
        <v>2955</v>
      </c>
      <c r="C144" s="10">
        <v>2319</v>
      </c>
      <c r="D144" s="10">
        <v>3342</v>
      </c>
      <c r="E144" s="10">
        <v>897</v>
      </c>
      <c r="F144" s="10">
        <v>3051</v>
      </c>
      <c r="G144" s="10">
        <v>1536</v>
      </c>
      <c r="H144" s="10">
        <v>3264</v>
      </c>
      <c r="I144" s="10">
        <v>2274</v>
      </c>
      <c r="J144" s="10">
        <v>3528</v>
      </c>
      <c r="K144" s="10">
        <v>2295</v>
      </c>
      <c r="L144" s="10">
        <v>3798</v>
      </c>
      <c r="M144" s="10">
        <v>1521</v>
      </c>
      <c r="O144" s="10">
        <v>2031</v>
      </c>
      <c r="P144" s="10">
        <v>2295</v>
      </c>
      <c r="Q144" s="10">
        <v>1410</v>
      </c>
      <c r="R144" s="10">
        <v>984</v>
      </c>
      <c r="S144" s="10">
        <v>1734</v>
      </c>
      <c r="T144" s="10">
        <v>1524</v>
      </c>
      <c r="U144" s="10">
        <v>1677</v>
      </c>
      <c r="V144" s="10">
        <v>2265</v>
      </c>
      <c r="W144" s="10">
        <v>1470</v>
      </c>
      <c r="X144" s="10">
        <v>2313</v>
      </c>
      <c r="Y144" s="10">
        <v>1302</v>
      </c>
      <c r="Z144" s="10">
        <v>2307</v>
      </c>
      <c r="AA144" s="10">
        <v>1044</v>
      </c>
      <c r="AB144" s="10">
        <v>1620</v>
      </c>
      <c r="AC144" s="3"/>
      <c r="AD144" s="10">
        <f t="shared" si="799"/>
        <v>387</v>
      </c>
      <c r="AE144" s="10">
        <f t="shared" si="800"/>
        <v>1422</v>
      </c>
      <c r="AF144" s="10">
        <f t="shared" si="801"/>
        <v>96</v>
      </c>
      <c r="AG144" s="10">
        <f t="shared" si="802"/>
        <v>783</v>
      </c>
      <c r="AH144" s="10">
        <f t="shared" si="803"/>
        <v>309</v>
      </c>
      <c r="AI144" s="10">
        <f t="shared" si="804"/>
        <v>45</v>
      </c>
      <c r="AJ144" s="10">
        <f t="shared" si="805"/>
        <v>573</v>
      </c>
      <c r="AK144" s="10">
        <f t="shared" si="806"/>
        <v>24</v>
      </c>
      <c r="AL144" s="10">
        <f t="shared" si="807"/>
        <v>843</v>
      </c>
      <c r="AM144" s="10">
        <f t="shared" si="808"/>
        <v>798</v>
      </c>
      <c r="AO144" s="10">
        <f t="shared" si="809"/>
        <v>621</v>
      </c>
      <c r="AP144" s="10">
        <f t="shared" si="810"/>
        <v>1311</v>
      </c>
      <c r="AQ144" s="10">
        <f t="shared" si="811"/>
        <v>297</v>
      </c>
      <c r="AR144" s="10">
        <f t="shared" si="812"/>
        <v>771</v>
      </c>
      <c r="AS144" s="10">
        <f t="shared" si="813"/>
        <v>354</v>
      </c>
      <c r="AT144" s="10">
        <f t="shared" si="814"/>
        <v>30</v>
      </c>
      <c r="AU144" s="10">
        <f t="shared" si="815"/>
        <v>561</v>
      </c>
      <c r="AV144" s="10">
        <f t="shared" si="816"/>
        <v>18</v>
      </c>
      <c r="AW144" s="10">
        <f t="shared" si="817"/>
        <v>729</v>
      </c>
      <c r="AX144" s="10">
        <f t="shared" si="818"/>
        <v>12</v>
      </c>
      <c r="AY144" s="10">
        <f t="shared" si="819"/>
        <v>987</v>
      </c>
      <c r="AZ144" s="10">
        <f t="shared" si="820"/>
        <v>675</v>
      </c>
      <c r="BA144" s="3"/>
      <c r="BB144" s="11">
        <f>AD144*11.7/327.82</f>
        <v>13.812153010798609</v>
      </c>
      <c r="BC144" s="11">
        <f t="shared" ref="BC144:BX144" si="927">AE144*11.7/327.82</f>
        <v>50.751631993166974</v>
      </c>
      <c r="BD144" s="11">
        <f t="shared" si="927"/>
        <v>3.4262705143066312</v>
      </c>
      <c r="BE144" s="11">
        <f t="shared" si="927"/>
        <v>27.945518882313461</v>
      </c>
      <c r="BF144" s="11">
        <f t="shared" si="927"/>
        <v>11.02830821792447</v>
      </c>
      <c r="BG144" s="11">
        <f t="shared" si="927"/>
        <v>1.6060643035812336</v>
      </c>
      <c r="BH144" s="11">
        <f t="shared" si="927"/>
        <v>20.450552132267706</v>
      </c>
      <c r="BI144" s="11">
        <f t="shared" si="927"/>
        <v>0.8565676285766578</v>
      </c>
      <c r="BJ144" s="11">
        <f t="shared" si="927"/>
        <v>30.086937953755104</v>
      </c>
      <c r="BK144" s="11">
        <f t="shared" si="927"/>
        <v>28.480873650173873</v>
      </c>
      <c r="BL144" s="11">
        <f t="shared" si="927"/>
        <v>0</v>
      </c>
      <c r="BM144" s="11">
        <f t="shared" si="927"/>
        <v>22.163687389421025</v>
      </c>
      <c r="BN144" s="11">
        <f t="shared" si="927"/>
        <v>46.79000671099994</v>
      </c>
      <c r="BO144" s="11">
        <f t="shared" si="927"/>
        <v>10.600024403636141</v>
      </c>
      <c r="BP144" s="11">
        <f t="shared" si="927"/>
        <v>27.517235068025133</v>
      </c>
      <c r="BQ144" s="11">
        <f t="shared" si="927"/>
        <v>12.634372521505705</v>
      </c>
      <c r="BR144" s="11">
        <f t="shared" si="927"/>
        <v>1.0707095357208225</v>
      </c>
      <c r="BS144" s="11">
        <f t="shared" si="927"/>
        <v>20.022268317979378</v>
      </c>
      <c r="BT144" s="11">
        <f t="shared" si="927"/>
        <v>0.64242572143249344</v>
      </c>
      <c r="BU144" s="11">
        <f t="shared" si="927"/>
        <v>26.018241718015982</v>
      </c>
      <c r="BV144" s="11">
        <f t="shared" si="927"/>
        <v>0.4282838142883289</v>
      </c>
      <c r="BW144" s="11">
        <f t="shared" si="927"/>
        <v>35.22634372521506</v>
      </c>
      <c r="BX144" s="11">
        <f t="shared" si="927"/>
        <v>24.090964553718504</v>
      </c>
      <c r="BY144" s="3"/>
      <c r="BZ144" s="11">
        <f t="shared" si="559"/>
        <v>52.59756382916953</v>
      </c>
      <c r="CA144" s="11">
        <f t="shared" si="560"/>
        <v>28.154774998904632</v>
      </c>
      <c r="CB144" s="11">
        <f t="shared" si="561"/>
        <v>11.144641075278212</v>
      </c>
      <c r="CC144" s="11">
        <f t="shared" si="562"/>
        <v>20.468482860654934</v>
      </c>
      <c r="CD144" s="11">
        <f t="shared" si="563"/>
        <v>41.429265010500465</v>
      </c>
      <c r="CE144" s="11"/>
      <c r="CF144" s="11">
        <f t="shared" si="564"/>
        <v>51.773871467289368</v>
      </c>
      <c r="CG144" s="11">
        <f t="shared" si="565"/>
        <v>29.488281454615727</v>
      </c>
      <c r="CH144" s="11">
        <f t="shared" si="566"/>
        <v>12.679660402473795</v>
      </c>
      <c r="CI144" s="11">
        <f t="shared" si="567"/>
        <v>20.032571961800581</v>
      </c>
      <c r="CJ144" s="11">
        <f t="shared" si="568"/>
        <v>26.02176644893057</v>
      </c>
      <c r="CK144" s="11">
        <f t="shared" si="569"/>
        <v>42.676338471986085</v>
      </c>
      <c r="CL144" s="5"/>
      <c r="CM144" s="11">
        <f t="shared" si="570"/>
        <v>25.059635880355145</v>
      </c>
      <c r="CN144" s="11">
        <f t="shared" si="571"/>
        <v>27.414555344785828</v>
      </c>
      <c r="CO144" s="11">
        <f t="shared" si="572"/>
        <v>9.4520064349968074</v>
      </c>
      <c r="CP144" s="11">
        <f t="shared" si="573"/>
        <v>29.256831935044087</v>
      </c>
      <c r="CQ144" s="11">
        <f t="shared" si="574"/>
        <v>27.583605676406414</v>
      </c>
      <c r="CR144" s="11"/>
      <c r="CS144" s="11">
        <f t="shared" si="575"/>
        <v>22.475720866104943</v>
      </c>
      <c r="CT144" s="11">
        <f t="shared" si="576"/>
        <v>26.524654286069463</v>
      </c>
      <c r="CU144" s="11">
        <f t="shared" si="577"/>
        <v>7.4002994078033577</v>
      </c>
      <c r="CV144" s="11">
        <f t="shared" si="578"/>
        <v>5.9997961440653844</v>
      </c>
      <c r="CW144" s="11">
        <f t="shared" si="579"/>
        <v>25.391171740413704</v>
      </c>
      <c r="CX144" s="11">
        <f t="shared" si="580"/>
        <v>26.189301353894493</v>
      </c>
      <c r="CY144" s="11">
        <f t="shared" si="581"/>
        <v>28.478659691022706</v>
      </c>
      <c r="CZ144" s="11">
        <f t="shared" si="582"/>
        <v>27.946339337346743</v>
      </c>
    </row>
    <row r="145" spans="1:104" s="20" customFormat="1" ht="15.75" thickBot="1">
      <c r="A145" s="19" t="s">
        <v>144</v>
      </c>
      <c r="B145" s="20">
        <v>2715</v>
      </c>
      <c r="C145" s="20">
        <v>2634</v>
      </c>
      <c r="D145" s="20">
        <v>3207</v>
      </c>
      <c r="E145" s="20">
        <v>1167</v>
      </c>
      <c r="F145" s="20">
        <v>2904</v>
      </c>
      <c r="G145" s="20">
        <v>1593</v>
      </c>
      <c r="H145" s="20">
        <v>3144</v>
      </c>
      <c r="I145" s="20">
        <v>2298</v>
      </c>
      <c r="J145" s="20">
        <v>3423</v>
      </c>
      <c r="K145" s="20">
        <v>2325</v>
      </c>
      <c r="L145" s="20">
        <v>3621</v>
      </c>
      <c r="M145" s="20">
        <v>1794</v>
      </c>
      <c r="O145" s="20">
        <v>1806</v>
      </c>
      <c r="P145" s="20">
        <v>2559</v>
      </c>
      <c r="Q145" s="20">
        <v>1197</v>
      </c>
      <c r="R145" s="20">
        <v>1137</v>
      </c>
      <c r="S145" s="20">
        <v>1554</v>
      </c>
      <c r="T145" s="20">
        <v>1488</v>
      </c>
      <c r="U145" s="20">
        <v>1371</v>
      </c>
      <c r="V145" s="20">
        <v>2235</v>
      </c>
      <c r="W145" s="20">
        <v>1155</v>
      </c>
      <c r="X145" s="20">
        <v>2280</v>
      </c>
      <c r="Y145" s="20">
        <v>993</v>
      </c>
      <c r="Z145" s="20">
        <v>2352</v>
      </c>
      <c r="AA145" s="20">
        <v>852</v>
      </c>
      <c r="AB145" s="20">
        <v>1677</v>
      </c>
      <c r="AC145" s="14"/>
      <c r="AD145" s="20">
        <f t="shared" ref="AD145:AD163" si="928">ABS(B145-D145)</f>
        <v>492</v>
      </c>
      <c r="AE145" s="20">
        <f t="shared" ref="AE145:AE163" si="929">ABS(C145-E145)</f>
        <v>1467</v>
      </c>
      <c r="AF145" s="20">
        <f t="shared" ref="AF145:AF163" si="930">ABS(B145-F145)</f>
        <v>189</v>
      </c>
      <c r="AG145" s="20">
        <f t="shared" ref="AG145:AG163" si="931">ABS(C145-G145)</f>
        <v>1041</v>
      </c>
      <c r="AH145" s="20">
        <f t="shared" ref="AH145:AH163" si="932">ABS(B145-H145)</f>
        <v>429</v>
      </c>
      <c r="AI145" s="20">
        <f t="shared" ref="AI145:AI163" si="933">ABS(C145-I145)</f>
        <v>336</v>
      </c>
      <c r="AJ145" s="20">
        <f t="shared" ref="AJ145:AJ163" si="934">ABS(B145-J145)</f>
        <v>708</v>
      </c>
      <c r="AK145" s="20">
        <f t="shared" ref="AK145:AK163" si="935">ABS(C145-K145)</f>
        <v>309</v>
      </c>
      <c r="AL145" s="20">
        <f t="shared" ref="AL145:AL163" si="936">ABS(B145-L145)</f>
        <v>906</v>
      </c>
      <c r="AM145" s="20">
        <f t="shared" ref="AM145:AM163" si="937">ABS(C145-M145)</f>
        <v>840</v>
      </c>
      <c r="AO145" s="20">
        <f t="shared" ref="AO145:AO163" si="938">ABS(O145-Q145)</f>
        <v>609</v>
      </c>
      <c r="AP145" s="20">
        <f t="shared" ref="AP145:AP163" si="939">ABS(P145-R145)</f>
        <v>1422</v>
      </c>
      <c r="AQ145" s="20">
        <f t="shared" ref="AQ145:AQ163" si="940">ABS(O145-S145)</f>
        <v>252</v>
      </c>
      <c r="AR145" s="20">
        <f t="shared" ref="AR145:AR163" si="941">ABS(P145-T145)</f>
        <v>1071</v>
      </c>
      <c r="AS145" s="20">
        <f t="shared" ref="AS145:AS163" si="942">ABS(O145-U145)</f>
        <v>435</v>
      </c>
      <c r="AT145" s="20">
        <f t="shared" ref="AT145:AT163" si="943">ABS(P145-V145)</f>
        <v>324</v>
      </c>
      <c r="AU145" s="20">
        <f t="shared" ref="AU145:AU163" si="944">ABS(O145-W145)</f>
        <v>651</v>
      </c>
      <c r="AV145" s="20">
        <f t="shared" ref="AV145:AV163" si="945">ABS(P145-X145)</f>
        <v>279</v>
      </c>
      <c r="AW145" s="20">
        <f t="shared" ref="AW145:AW163" si="946">ABS(O145-Y145)</f>
        <v>813</v>
      </c>
      <c r="AX145" s="20">
        <f t="shared" ref="AX145:AX163" si="947">ABS(P145-Z145)</f>
        <v>207</v>
      </c>
      <c r="AY145" s="20">
        <f t="shared" ref="AY145:AY163" si="948">ABS(O145-AA145)</f>
        <v>954</v>
      </c>
      <c r="AZ145" s="20">
        <f t="shared" ref="AZ145:AZ163" si="949">ABS(P145-AB145)</f>
        <v>882</v>
      </c>
      <c r="BA145" s="14"/>
      <c r="BB145" s="21">
        <f>AD145*11.7/336</f>
        <v>17.132142857142856</v>
      </c>
      <c r="BC145" s="21">
        <f t="shared" ref="BC145:BX145" si="950">AE145*11.7/336</f>
        <v>51.083035714285707</v>
      </c>
      <c r="BD145" s="21">
        <f t="shared" si="950"/>
        <v>6.5812499999999989</v>
      </c>
      <c r="BE145" s="21">
        <f t="shared" si="950"/>
        <v>36.249107142857142</v>
      </c>
      <c r="BF145" s="21">
        <f t="shared" si="950"/>
        <v>14.938392857142855</v>
      </c>
      <c r="BG145" s="21">
        <f t="shared" si="950"/>
        <v>11.7</v>
      </c>
      <c r="BH145" s="21">
        <f t="shared" si="950"/>
        <v>24.653571428571428</v>
      </c>
      <c r="BI145" s="21">
        <f t="shared" si="950"/>
        <v>10.759821428571428</v>
      </c>
      <c r="BJ145" s="21">
        <f t="shared" si="950"/>
        <v>31.548214285714284</v>
      </c>
      <c r="BK145" s="21">
        <f t="shared" si="950"/>
        <v>29.25</v>
      </c>
      <c r="BL145" s="21">
        <f t="shared" si="950"/>
        <v>0</v>
      </c>
      <c r="BM145" s="21">
        <f t="shared" si="950"/>
        <v>21.206249999999997</v>
      </c>
      <c r="BN145" s="21">
        <f t="shared" si="950"/>
        <v>49.516071428571422</v>
      </c>
      <c r="BO145" s="21">
        <f t="shared" si="950"/>
        <v>8.7749999999999986</v>
      </c>
      <c r="BP145" s="21">
        <f t="shared" si="950"/>
        <v>37.293749999999996</v>
      </c>
      <c r="BQ145" s="21">
        <f t="shared" si="950"/>
        <v>15.147321428571429</v>
      </c>
      <c r="BR145" s="21">
        <f t="shared" si="950"/>
        <v>11.282142857142857</v>
      </c>
      <c r="BS145" s="21">
        <f t="shared" si="950"/>
        <v>22.668749999999999</v>
      </c>
      <c r="BT145" s="21">
        <f t="shared" si="950"/>
        <v>9.7151785714285701</v>
      </c>
      <c r="BU145" s="21">
        <f t="shared" si="950"/>
        <v>28.309821428571425</v>
      </c>
      <c r="BV145" s="21">
        <f t="shared" si="950"/>
        <v>7.208035714285713</v>
      </c>
      <c r="BW145" s="21">
        <f t="shared" si="950"/>
        <v>33.219642857142858</v>
      </c>
      <c r="BX145" s="21">
        <f t="shared" si="950"/>
        <v>30.712499999999999</v>
      </c>
      <c r="BY145" s="14"/>
      <c r="BZ145" s="21">
        <f t="shared" ref="BZ145:BZ159" si="951">SQRT(BB145^2+BC145^2)</f>
        <v>53.879373202224059</v>
      </c>
      <c r="CA145" s="21">
        <f t="shared" ref="CA145:CA159" si="952">SQRT(BD145^2+BE145^2)</f>
        <v>36.841696760828434</v>
      </c>
      <c r="CB145" s="21">
        <f t="shared" ref="CB145:CB159" si="953">SQRT(BF145^2+BG145^2)</f>
        <v>18.974867091875417</v>
      </c>
      <c r="CC145" s="21">
        <f t="shared" ref="CC145:CC159" si="954">SQRT(BH145^2+BI145^2)</f>
        <v>26.899300016142025</v>
      </c>
      <c r="CD145" s="21">
        <f t="shared" ref="CD145:CD159" si="955">SQRT(BJ145^2+BK145^2)</f>
        <v>43.021533266695023</v>
      </c>
      <c r="CE145" s="21"/>
      <c r="CF145" s="21">
        <f t="shared" ref="CF145:CF159" si="956">SQRT(BM145^2+BN145^2)</f>
        <v>53.866003831562324</v>
      </c>
      <c r="CG145" s="21">
        <f t="shared" ref="CG145:CG159" si="957">SQRT(BO145^2+BP145^2)</f>
        <v>38.312196674981969</v>
      </c>
      <c r="CH145" s="21">
        <f t="shared" ref="CH145:CH159" si="958">SQRT(BQ145^2+BR145^2)</f>
        <v>18.887246858910878</v>
      </c>
      <c r="CI145" s="21">
        <f t="shared" ref="CI145:CI159" si="959">SQRT(BS145^2+BT145^2)</f>
        <v>24.66286522765035</v>
      </c>
      <c r="CJ145" s="21">
        <f t="shared" ref="CJ145:CJ159" si="960">SQRT(BU145^2+BV145^2)</f>
        <v>29.213041063470612</v>
      </c>
      <c r="CK145" s="21">
        <f t="shared" ref="CK145:CK159" si="961">SQRT(BW145^2+BX145^2)</f>
        <v>45.241599527493747</v>
      </c>
      <c r="CL145" s="16"/>
      <c r="CM145" s="21">
        <f t="shared" ref="CM145:CM159" si="962">SQRT((BB145-BD145)^2+(BC145-BE145)^2)</f>
        <v>18.203482549917553</v>
      </c>
      <c r="CN145" s="21">
        <f t="shared" ref="CN145:CN159" si="963">SQRT((BD145-BF145)^2+(BE145-BG145)^2)</f>
        <v>25.932614566336603</v>
      </c>
      <c r="CO145" s="21">
        <f t="shared" ref="CO145:CO159" si="964">SQRT((BF145-BH145)^2+(BG145-BI145)^2)</f>
        <v>9.7605650666812522</v>
      </c>
      <c r="CP145" s="21">
        <f t="shared" ref="CP145:CP159" si="965">SQRT((BH145-BJ145)^2+(BI145-BK145)^2)</f>
        <v>19.733798512472639</v>
      </c>
      <c r="CQ145" s="21">
        <f t="shared" ref="CQ145:CQ159" si="966">SQRT((BB145-BJ145)^2+(BC145-BK145)^2)</f>
        <v>26.163038125090683</v>
      </c>
      <c r="CR145" s="21"/>
      <c r="CS145" s="21">
        <f t="shared" ref="CS145:CS159" si="967">SQRT((BM145-BO145)^2+(BN145-BP145)^2)</f>
        <v>17.433333521326787</v>
      </c>
      <c r="CT145" s="21">
        <f t="shared" ref="CT145:CT159" si="968">SQRT((BO145-BQ145)^2+(BP145-BR145)^2)</f>
        <v>26.780780170550802</v>
      </c>
      <c r="CU145" s="21">
        <f t="shared" ref="CU145:CU159" si="969">SQRT((BQ145-BS145)^2+(BR145-BT145)^2)</f>
        <v>7.6829203319965584</v>
      </c>
      <c r="CV145" s="21">
        <f t="shared" ref="CV145:CV159" si="970">SQRT((BS145-BU145)^2+(BT145-BV145)^2)</f>
        <v>6.1731233721971988</v>
      </c>
      <c r="CW145" s="21">
        <f t="shared" ref="CW145:CW159" si="971">SQRT((BU145-BW145)^2+(BV145-BX145)^2)</f>
        <v>24.011792682323357</v>
      </c>
      <c r="CX145" s="21">
        <f t="shared" ref="CX145:CX159" si="972">SQRT((BM145-BW145)^2+(BN145-BX145)^2)</f>
        <v>22.313581209869444</v>
      </c>
      <c r="CY145" s="21">
        <f t="shared" ref="CY145:CY159" si="973">SQRT((BO145-BS145)^2+(BP145-BT145)^2)</f>
        <v>30.880639421866189</v>
      </c>
      <c r="CZ145" s="21">
        <f t="shared" ref="CZ145:CZ159" si="974">SQRT((BS145-BW145)^2+(BT145-BX145)^2)</f>
        <v>23.499124393424815</v>
      </c>
    </row>
    <row r="146" spans="1:104" s="10" customFormat="1">
      <c r="A146" s="9" t="s">
        <v>145</v>
      </c>
      <c r="B146" s="10">
        <v>2640</v>
      </c>
      <c r="C146" s="10">
        <v>2418</v>
      </c>
      <c r="D146" s="10">
        <v>3132</v>
      </c>
      <c r="E146" s="10">
        <v>1197</v>
      </c>
      <c r="F146" s="10">
        <v>2742</v>
      </c>
      <c r="G146" s="10">
        <v>1737</v>
      </c>
      <c r="H146" s="10">
        <v>2940</v>
      </c>
      <c r="I146" s="10">
        <v>2184</v>
      </c>
      <c r="J146" s="10">
        <v>3288</v>
      </c>
      <c r="K146" s="10">
        <v>2244</v>
      </c>
      <c r="L146" s="10">
        <v>3516</v>
      </c>
      <c r="M146" s="10">
        <v>1782</v>
      </c>
      <c r="O146" s="10">
        <v>1665</v>
      </c>
      <c r="P146" s="10">
        <v>2403</v>
      </c>
      <c r="Q146" s="10">
        <v>1161</v>
      </c>
      <c r="R146" s="10">
        <v>1089</v>
      </c>
      <c r="S146" s="10">
        <v>1551</v>
      </c>
      <c r="T146" s="10">
        <v>1695</v>
      </c>
      <c r="U146" s="10">
        <v>1431</v>
      </c>
      <c r="V146" s="10">
        <v>2163</v>
      </c>
      <c r="W146" s="10">
        <v>1254</v>
      </c>
      <c r="X146" s="10">
        <v>2133</v>
      </c>
      <c r="Y146" s="10">
        <v>1056</v>
      </c>
      <c r="Z146" s="10">
        <v>2181</v>
      </c>
      <c r="AA146" s="10">
        <v>798</v>
      </c>
      <c r="AB146" s="10">
        <v>1710</v>
      </c>
      <c r="AC146" s="3"/>
      <c r="AD146" s="10">
        <f t="shared" si="928"/>
        <v>492</v>
      </c>
      <c r="AE146" s="10">
        <f t="shared" si="929"/>
        <v>1221</v>
      </c>
      <c r="AF146" s="10">
        <f t="shared" si="930"/>
        <v>102</v>
      </c>
      <c r="AG146" s="10">
        <f t="shared" si="931"/>
        <v>681</v>
      </c>
      <c r="AH146" s="10">
        <f t="shared" si="932"/>
        <v>300</v>
      </c>
      <c r="AI146" s="10">
        <f t="shared" si="933"/>
        <v>234</v>
      </c>
      <c r="AJ146" s="10">
        <f t="shared" si="934"/>
        <v>648</v>
      </c>
      <c r="AK146" s="10">
        <f t="shared" si="935"/>
        <v>174</v>
      </c>
      <c r="AL146" s="10">
        <f t="shared" si="936"/>
        <v>876</v>
      </c>
      <c r="AM146" s="10">
        <f t="shared" si="937"/>
        <v>636</v>
      </c>
      <c r="AO146" s="10">
        <f t="shared" si="938"/>
        <v>504</v>
      </c>
      <c r="AP146" s="10">
        <f t="shared" si="939"/>
        <v>1314</v>
      </c>
      <c r="AQ146" s="10">
        <f t="shared" si="940"/>
        <v>114</v>
      </c>
      <c r="AR146" s="10">
        <f t="shared" si="941"/>
        <v>708</v>
      </c>
      <c r="AS146" s="10">
        <f t="shared" si="942"/>
        <v>234</v>
      </c>
      <c r="AT146" s="10">
        <f t="shared" si="943"/>
        <v>240</v>
      </c>
      <c r="AU146" s="10">
        <f t="shared" si="944"/>
        <v>411</v>
      </c>
      <c r="AV146" s="10">
        <f t="shared" si="945"/>
        <v>270</v>
      </c>
      <c r="AW146" s="10">
        <f t="shared" si="946"/>
        <v>609</v>
      </c>
      <c r="AX146" s="10">
        <f t="shared" si="947"/>
        <v>222</v>
      </c>
      <c r="AY146" s="10">
        <f t="shared" si="948"/>
        <v>867</v>
      </c>
      <c r="AZ146" s="10">
        <f t="shared" si="949"/>
        <v>693</v>
      </c>
      <c r="BA146" s="3"/>
      <c r="BB146" s="11">
        <f t="shared" ref="BB146:BK146" si="975">AD146*11.7/324</f>
        <v>17.766666666666666</v>
      </c>
      <c r="BC146" s="11">
        <f t="shared" si="975"/>
        <v>44.091666666666661</v>
      </c>
      <c r="BD146" s="11">
        <f t="shared" si="975"/>
        <v>3.6833333333333331</v>
      </c>
      <c r="BE146" s="11">
        <f t="shared" si="975"/>
        <v>24.591666666666665</v>
      </c>
      <c r="BF146" s="11">
        <f t="shared" si="975"/>
        <v>10.833333333333334</v>
      </c>
      <c r="BG146" s="11">
        <f t="shared" si="975"/>
        <v>8.4499999999999993</v>
      </c>
      <c r="BH146" s="11">
        <f t="shared" si="975"/>
        <v>23.4</v>
      </c>
      <c r="BI146" s="11">
        <f t="shared" si="975"/>
        <v>6.2833333333333332</v>
      </c>
      <c r="BJ146" s="11">
        <f t="shared" si="975"/>
        <v>31.633333333333329</v>
      </c>
      <c r="BK146" s="11">
        <f t="shared" si="975"/>
        <v>22.966666666666665</v>
      </c>
      <c r="BL146" s="11"/>
      <c r="BM146" s="11">
        <f t="shared" ref="BM146:BX146" si="976">AO146*11.7/324</f>
        <v>18.2</v>
      </c>
      <c r="BN146" s="11">
        <f t="shared" si="976"/>
        <v>47.449999999999996</v>
      </c>
      <c r="BO146" s="11">
        <f t="shared" si="976"/>
        <v>4.1166666666666663</v>
      </c>
      <c r="BP146" s="11">
        <f t="shared" si="976"/>
        <v>25.566666666666666</v>
      </c>
      <c r="BQ146" s="11">
        <f t="shared" si="976"/>
        <v>8.4499999999999993</v>
      </c>
      <c r="BR146" s="11">
        <f t="shared" si="976"/>
        <v>8.6666666666666661</v>
      </c>
      <c r="BS146" s="11">
        <f t="shared" si="976"/>
        <v>14.841666666666667</v>
      </c>
      <c r="BT146" s="11">
        <f t="shared" si="976"/>
        <v>9.75</v>
      </c>
      <c r="BU146" s="11">
        <f t="shared" si="976"/>
        <v>21.991666666666664</v>
      </c>
      <c r="BV146" s="11">
        <f t="shared" si="976"/>
        <v>8.0166666666666657</v>
      </c>
      <c r="BW146" s="11">
        <f t="shared" si="976"/>
        <v>31.308333333333334</v>
      </c>
      <c r="BX146" s="11">
        <f t="shared" si="976"/>
        <v>25.024999999999999</v>
      </c>
      <c r="BY146" s="3"/>
      <c r="BZ146" s="11">
        <f t="shared" si="951"/>
        <v>47.536612351837697</v>
      </c>
      <c r="CA146" s="11">
        <f t="shared" si="952"/>
        <v>24.865981056232002</v>
      </c>
      <c r="CB146" s="11">
        <f t="shared" si="953"/>
        <v>13.739127014155999</v>
      </c>
      <c r="CC146" s="11">
        <f t="shared" si="954"/>
        <v>24.228914085814448</v>
      </c>
      <c r="CD146" s="11">
        <f t="shared" si="955"/>
        <v>39.091374439325556</v>
      </c>
      <c r="CE146" s="11"/>
      <c r="CF146" s="11">
        <f t="shared" si="956"/>
        <v>50.82068968441888</v>
      </c>
      <c r="CG146" s="11">
        <f t="shared" si="957"/>
        <v>25.89597244532224</v>
      </c>
      <c r="CH146" s="11">
        <f t="shared" si="958"/>
        <v>12.104280693668297</v>
      </c>
      <c r="CI146" s="11">
        <f t="shared" si="959"/>
        <v>17.757746744574451</v>
      </c>
      <c r="CJ146" s="11">
        <f t="shared" si="960"/>
        <v>23.407271246820336</v>
      </c>
      <c r="CK146" s="11">
        <f t="shared" si="961"/>
        <v>40.080698111573746</v>
      </c>
      <c r="CL146" s="5"/>
      <c r="CM146" s="11">
        <f t="shared" si="962"/>
        <v>24.053903587105722</v>
      </c>
      <c r="CN146" s="11">
        <f t="shared" si="963"/>
        <v>17.654345152901531</v>
      </c>
      <c r="CO146" s="11">
        <f t="shared" si="964"/>
        <v>12.752080440287203</v>
      </c>
      <c r="CP146" s="11">
        <f t="shared" si="965"/>
        <v>18.604337905146981</v>
      </c>
      <c r="CQ146" s="11">
        <f t="shared" si="966"/>
        <v>25.269548263561106</v>
      </c>
      <c r="CR146" s="11"/>
      <c r="CS146" s="11">
        <f t="shared" si="967"/>
        <v>26.023461636676153</v>
      </c>
      <c r="CT146" s="11">
        <f t="shared" si="968"/>
        <v>17.446712520637742</v>
      </c>
      <c r="CU146" s="11">
        <f t="shared" si="969"/>
        <v>6.4828245301634455</v>
      </c>
      <c r="CV146" s="11">
        <f t="shared" si="970"/>
        <v>7.3571016334181767</v>
      </c>
      <c r="CW146" s="11">
        <f t="shared" si="971"/>
        <v>19.392877057196944</v>
      </c>
      <c r="CX146" s="11">
        <f t="shared" si="972"/>
        <v>25.97516174690309</v>
      </c>
      <c r="CY146" s="11">
        <f t="shared" si="973"/>
        <v>19.110012282686906</v>
      </c>
      <c r="CZ146" s="11">
        <f t="shared" si="974"/>
        <v>22.460559568076462</v>
      </c>
    </row>
    <row r="147" spans="1:104" s="10" customFormat="1">
      <c r="A147" s="9" t="s">
        <v>146</v>
      </c>
      <c r="B147" s="10">
        <v>2451</v>
      </c>
      <c r="C147" s="10">
        <v>2463</v>
      </c>
      <c r="D147" s="10">
        <v>2853</v>
      </c>
      <c r="E147" s="10">
        <v>1209</v>
      </c>
      <c r="F147" s="10">
        <v>2481</v>
      </c>
      <c r="G147" s="10">
        <v>1755</v>
      </c>
      <c r="H147" s="10">
        <v>2625</v>
      </c>
      <c r="I147" s="10">
        <v>2439</v>
      </c>
      <c r="J147" s="10">
        <v>2943</v>
      </c>
      <c r="K147" s="10">
        <v>2487</v>
      </c>
      <c r="L147" s="10">
        <v>3252</v>
      </c>
      <c r="M147" s="10">
        <v>1782</v>
      </c>
      <c r="O147" s="10">
        <v>1449</v>
      </c>
      <c r="P147" s="10">
        <v>2490</v>
      </c>
      <c r="Q147" s="10">
        <v>954</v>
      </c>
      <c r="R147" s="10">
        <v>1179</v>
      </c>
      <c r="S147" s="10">
        <v>1326</v>
      </c>
      <c r="T147" s="10">
        <v>1737</v>
      </c>
      <c r="U147" s="10">
        <v>1302</v>
      </c>
      <c r="V147" s="10">
        <v>2469</v>
      </c>
      <c r="W147" s="10">
        <v>1143</v>
      </c>
      <c r="X147" s="10">
        <v>2526</v>
      </c>
      <c r="Y147" s="10">
        <v>978</v>
      </c>
      <c r="Z147" s="10">
        <v>2529</v>
      </c>
      <c r="AA147" s="10">
        <v>591</v>
      </c>
      <c r="AB147" s="10">
        <v>1800</v>
      </c>
      <c r="AC147" s="3"/>
      <c r="AD147" s="10">
        <f t="shared" si="928"/>
        <v>402</v>
      </c>
      <c r="AE147" s="10">
        <f t="shared" si="929"/>
        <v>1254</v>
      </c>
      <c r="AF147" s="10">
        <f t="shared" si="930"/>
        <v>30</v>
      </c>
      <c r="AG147" s="10">
        <f t="shared" si="931"/>
        <v>708</v>
      </c>
      <c r="AH147" s="10">
        <f t="shared" si="932"/>
        <v>174</v>
      </c>
      <c r="AI147" s="10">
        <f t="shared" si="933"/>
        <v>24</v>
      </c>
      <c r="AJ147" s="10">
        <f t="shared" si="934"/>
        <v>492</v>
      </c>
      <c r="AK147" s="10">
        <f t="shared" si="935"/>
        <v>24</v>
      </c>
      <c r="AL147" s="10">
        <f t="shared" si="936"/>
        <v>801</v>
      </c>
      <c r="AM147" s="10">
        <f t="shared" si="937"/>
        <v>681</v>
      </c>
      <c r="AO147" s="10">
        <f t="shared" si="938"/>
        <v>495</v>
      </c>
      <c r="AP147" s="10">
        <f t="shared" si="939"/>
        <v>1311</v>
      </c>
      <c r="AQ147" s="10">
        <f t="shared" si="940"/>
        <v>123</v>
      </c>
      <c r="AR147" s="10">
        <f t="shared" si="941"/>
        <v>753</v>
      </c>
      <c r="AS147" s="10">
        <f t="shared" si="942"/>
        <v>147</v>
      </c>
      <c r="AT147" s="10">
        <f t="shared" si="943"/>
        <v>21</v>
      </c>
      <c r="AU147" s="10">
        <f t="shared" si="944"/>
        <v>306</v>
      </c>
      <c r="AV147" s="10">
        <f t="shared" si="945"/>
        <v>36</v>
      </c>
      <c r="AW147" s="10">
        <f t="shared" si="946"/>
        <v>471</v>
      </c>
      <c r="AX147" s="10">
        <f t="shared" si="947"/>
        <v>39</v>
      </c>
      <c r="AY147" s="10">
        <f t="shared" si="948"/>
        <v>858</v>
      </c>
      <c r="AZ147" s="10">
        <f t="shared" si="949"/>
        <v>690</v>
      </c>
      <c r="BA147" s="3"/>
      <c r="BB147" s="11">
        <f t="shared" ref="BB147:BB148" si="977">AD147*11.7/324</f>
        <v>14.516666666666666</v>
      </c>
      <c r="BC147" s="11">
        <f t="shared" ref="BC147:BC148" si="978">AE147*11.7/324</f>
        <v>45.283333333333331</v>
      </c>
      <c r="BD147" s="11">
        <f t="shared" ref="BD147:BD148" si="979">AF147*11.7/324</f>
        <v>1.0833333333333333</v>
      </c>
      <c r="BE147" s="11">
        <f t="shared" ref="BE147:BE148" si="980">AG147*11.7/324</f>
        <v>25.566666666666666</v>
      </c>
      <c r="BF147" s="11">
        <f t="shared" ref="BF147:BF148" si="981">AH147*11.7/324</f>
        <v>6.2833333333333332</v>
      </c>
      <c r="BG147" s="11">
        <f t="shared" ref="BG147:BG148" si="982">AI147*11.7/324</f>
        <v>0.86666666666666647</v>
      </c>
      <c r="BH147" s="11">
        <f t="shared" ref="BH147:BH148" si="983">AJ147*11.7/324</f>
        <v>17.766666666666666</v>
      </c>
      <c r="BI147" s="11">
        <f t="shared" ref="BI147:BI148" si="984">AK147*11.7/324</f>
        <v>0.86666666666666647</v>
      </c>
      <c r="BJ147" s="11">
        <f t="shared" ref="BJ147:BJ148" si="985">AL147*11.7/324</f>
        <v>28.924999999999997</v>
      </c>
      <c r="BK147" s="11">
        <f t="shared" ref="BK147:BK148" si="986">AM147*11.7/324</f>
        <v>24.591666666666665</v>
      </c>
      <c r="BL147" s="11"/>
      <c r="BM147" s="11">
        <f t="shared" ref="BM147:BM148" si="987">AO147*11.7/324</f>
        <v>17.875</v>
      </c>
      <c r="BN147" s="11">
        <f t="shared" ref="BN147:BN148" si="988">AP147*11.7/324</f>
        <v>47.341666666666661</v>
      </c>
      <c r="BO147" s="11">
        <f t="shared" ref="BO147:BO148" si="989">AQ147*11.7/324</f>
        <v>4.4416666666666664</v>
      </c>
      <c r="BP147" s="11">
        <f t="shared" ref="BP147:BP148" si="990">AR147*11.7/324</f>
        <v>27.191666666666666</v>
      </c>
      <c r="BQ147" s="11">
        <f t="shared" ref="BQ147:BQ148" si="991">AS147*11.7/324</f>
        <v>5.3083333333333327</v>
      </c>
      <c r="BR147" s="11">
        <f t="shared" ref="BR147:BR148" si="992">AT147*11.7/324</f>
        <v>0.7583333333333333</v>
      </c>
      <c r="BS147" s="11">
        <f t="shared" ref="BS147:BS148" si="993">AU147*11.7/324</f>
        <v>11.049999999999999</v>
      </c>
      <c r="BT147" s="11">
        <f t="shared" ref="BT147:BT148" si="994">AV147*11.7/324</f>
        <v>1.3</v>
      </c>
      <c r="BU147" s="11">
        <f t="shared" ref="BU147:BU148" si="995">AW147*11.7/324</f>
        <v>17.008333333333333</v>
      </c>
      <c r="BV147" s="11">
        <f t="shared" ref="BV147:BV148" si="996">AX147*11.7/324</f>
        <v>1.4083333333333332</v>
      </c>
      <c r="BW147" s="11">
        <f t="shared" ref="BW147:BW148" si="997">AY147*11.7/324</f>
        <v>30.983333333333327</v>
      </c>
      <c r="BX147" s="11">
        <f t="shared" ref="BX147:BX148" si="998">AZ147*11.7/324</f>
        <v>24.916666666666664</v>
      </c>
      <c r="BY147" s="3"/>
      <c r="BZ147" s="11">
        <f t="shared" si="951"/>
        <v>47.553274218384679</v>
      </c>
      <c r="CA147" s="11">
        <f t="shared" si="952"/>
        <v>25.58960835096066</v>
      </c>
      <c r="CB147" s="11">
        <f t="shared" si="953"/>
        <v>6.342821839598594</v>
      </c>
      <c r="CC147" s="11">
        <f t="shared" si="954"/>
        <v>17.787792318203952</v>
      </c>
      <c r="CD147" s="11">
        <f t="shared" si="955"/>
        <v>37.96584905470236</v>
      </c>
      <c r="CE147" s="11"/>
      <c r="CF147" s="11">
        <f t="shared" si="956"/>
        <v>50.603844001990375</v>
      </c>
      <c r="CG147" s="11">
        <f t="shared" si="957"/>
        <v>27.552044187117747</v>
      </c>
      <c r="CH147" s="11">
        <f t="shared" si="958"/>
        <v>5.3622264239979849</v>
      </c>
      <c r="CI147" s="11">
        <f t="shared" si="959"/>
        <v>11.126207799605398</v>
      </c>
      <c r="CJ147" s="11">
        <f t="shared" si="960"/>
        <v>17.066540526877599</v>
      </c>
      <c r="CK147" s="11">
        <f t="shared" si="961"/>
        <v>39.759366471590333</v>
      </c>
      <c r="CL147" s="5"/>
      <c r="CM147" s="11">
        <f t="shared" si="962"/>
        <v>23.857941841007339</v>
      </c>
      <c r="CN147" s="11">
        <f t="shared" si="963"/>
        <v>25.241434190631875</v>
      </c>
      <c r="CO147" s="11">
        <f t="shared" si="964"/>
        <v>11.483333333333333</v>
      </c>
      <c r="CP147" s="11">
        <f t="shared" si="965"/>
        <v>26.218009607477409</v>
      </c>
      <c r="CQ147" s="11">
        <f t="shared" si="966"/>
        <v>25.213986969317027</v>
      </c>
      <c r="CR147" s="11"/>
      <c r="CS147" s="11">
        <f t="shared" si="967"/>
        <v>24.217286066866457</v>
      </c>
      <c r="CT147" s="11">
        <f t="shared" si="968"/>
        <v>26.447537167423022</v>
      </c>
      <c r="CU147" s="11">
        <f t="shared" si="969"/>
        <v>5.7671603834893377</v>
      </c>
      <c r="CV147" s="11">
        <f t="shared" si="970"/>
        <v>5.9593181004391962</v>
      </c>
      <c r="CW147" s="11">
        <f t="shared" si="971"/>
        <v>27.348534898804193</v>
      </c>
      <c r="CX147" s="11">
        <f t="shared" si="972"/>
        <v>25.975161746903087</v>
      </c>
      <c r="CY147" s="11">
        <f t="shared" si="973"/>
        <v>26.721685430043934</v>
      </c>
      <c r="CZ147" s="11">
        <f t="shared" si="974"/>
        <v>30.9044450236891</v>
      </c>
    </row>
    <row r="148" spans="1:104" s="20" customFormat="1" ht="15.75" thickBot="1">
      <c r="A148" s="19" t="s">
        <v>147</v>
      </c>
      <c r="B148" s="20">
        <v>3204</v>
      </c>
      <c r="C148" s="20">
        <v>2916</v>
      </c>
      <c r="D148" s="20">
        <v>3654</v>
      </c>
      <c r="E148" s="20">
        <v>1704</v>
      </c>
      <c r="F148" s="20">
        <v>3282</v>
      </c>
      <c r="G148" s="20">
        <v>2175</v>
      </c>
      <c r="H148" s="20">
        <v>3462</v>
      </c>
      <c r="I148" s="20">
        <v>2637</v>
      </c>
      <c r="J148" s="20">
        <v>3783</v>
      </c>
      <c r="K148" s="20">
        <v>2694</v>
      </c>
      <c r="L148" s="20">
        <v>4002</v>
      </c>
      <c r="M148" s="20">
        <v>2217</v>
      </c>
      <c r="O148" s="20">
        <v>2304</v>
      </c>
      <c r="P148" s="20">
        <v>2901</v>
      </c>
      <c r="Q148" s="20">
        <v>1800</v>
      </c>
      <c r="R148" s="20">
        <v>1593</v>
      </c>
      <c r="S148" s="20">
        <v>2160</v>
      </c>
      <c r="T148" s="20">
        <v>2094</v>
      </c>
      <c r="U148" s="20">
        <v>2076</v>
      </c>
      <c r="V148" s="20">
        <v>2664</v>
      </c>
      <c r="W148" s="20">
        <v>1905</v>
      </c>
      <c r="X148" s="20">
        <v>2640</v>
      </c>
      <c r="Y148" s="20">
        <v>1740</v>
      </c>
      <c r="Z148" s="20">
        <v>2676</v>
      </c>
      <c r="AA148" s="20">
        <v>1476</v>
      </c>
      <c r="AB148" s="20">
        <v>2142</v>
      </c>
      <c r="AC148" s="14"/>
      <c r="AD148" s="20">
        <f t="shared" si="928"/>
        <v>450</v>
      </c>
      <c r="AE148" s="20">
        <f t="shared" si="929"/>
        <v>1212</v>
      </c>
      <c r="AF148" s="20">
        <f t="shared" si="930"/>
        <v>78</v>
      </c>
      <c r="AG148" s="20">
        <f t="shared" si="931"/>
        <v>741</v>
      </c>
      <c r="AH148" s="20">
        <f t="shared" si="932"/>
        <v>258</v>
      </c>
      <c r="AI148" s="20">
        <f t="shared" si="933"/>
        <v>279</v>
      </c>
      <c r="AJ148" s="20">
        <f t="shared" si="934"/>
        <v>579</v>
      </c>
      <c r="AK148" s="20">
        <f t="shared" si="935"/>
        <v>222</v>
      </c>
      <c r="AL148" s="20">
        <f t="shared" si="936"/>
        <v>798</v>
      </c>
      <c r="AM148" s="20">
        <f t="shared" si="937"/>
        <v>699</v>
      </c>
      <c r="AO148" s="20">
        <f t="shared" si="938"/>
        <v>504</v>
      </c>
      <c r="AP148" s="20">
        <f t="shared" si="939"/>
        <v>1308</v>
      </c>
      <c r="AQ148" s="20">
        <f t="shared" si="940"/>
        <v>144</v>
      </c>
      <c r="AR148" s="20">
        <f t="shared" si="941"/>
        <v>807</v>
      </c>
      <c r="AS148" s="20">
        <f t="shared" si="942"/>
        <v>228</v>
      </c>
      <c r="AT148" s="20">
        <f t="shared" si="943"/>
        <v>237</v>
      </c>
      <c r="AU148" s="20">
        <f t="shared" si="944"/>
        <v>399</v>
      </c>
      <c r="AV148" s="20">
        <f t="shared" si="945"/>
        <v>261</v>
      </c>
      <c r="AW148" s="20">
        <f t="shared" si="946"/>
        <v>564</v>
      </c>
      <c r="AX148" s="20">
        <f t="shared" si="947"/>
        <v>225</v>
      </c>
      <c r="AY148" s="20">
        <f t="shared" si="948"/>
        <v>828</v>
      </c>
      <c r="AZ148" s="20">
        <f t="shared" si="949"/>
        <v>759</v>
      </c>
      <c r="BA148" s="14"/>
      <c r="BB148" s="21">
        <f t="shared" si="977"/>
        <v>16.25</v>
      </c>
      <c r="BC148" s="21">
        <f t="shared" si="978"/>
        <v>43.766666666666666</v>
      </c>
      <c r="BD148" s="21">
        <f t="shared" si="979"/>
        <v>2.8166666666666664</v>
      </c>
      <c r="BE148" s="21">
        <f t="shared" si="980"/>
        <v>26.758333333333329</v>
      </c>
      <c r="BF148" s="21">
        <f t="shared" si="981"/>
        <v>9.3166666666666664</v>
      </c>
      <c r="BG148" s="21">
        <f t="shared" si="982"/>
        <v>10.074999999999999</v>
      </c>
      <c r="BH148" s="21">
        <f t="shared" si="983"/>
        <v>20.908333333333331</v>
      </c>
      <c r="BI148" s="21">
        <f t="shared" si="984"/>
        <v>8.0166666666666657</v>
      </c>
      <c r="BJ148" s="21">
        <f t="shared" si="985"/>
        <v>28.816666666666663</v>
      </c>
      <c r="BK148" s="21">
        <f t="shared" si="986"/>
        <v>25.241666666666664</v>
      </c>
      <c r="BL148" s="21"/>
      <c r="BM148" s="21">
        <f t="shared" si="987"/>
        <v>18.2</v>
      </c>
      <c r="BN148" s="21">
        <f t="shared" si="988"/>
        <v>47.233333333333327</v>
      </c>
      <c r="BO148" s="21">
        <f t="shared" si="989"/>
        <v>5.2</v>
      </c>
      <c r="BP148" s="21">
        <f t="shared" si="990"/>
        <v>29.141666666666666</v>
      </c>
      <c r="BQ148" s="21">
        <f t="shared" si="991"/>
        <v>8.2333333333333325</v>
      </c>
      <c r="BR148" s="21">
        <f t="shared" si="992"/>
        <v>8.5583333333333318</v>
      </c>
      <c r="BS148" s="21">
        <f t="shared" si="993"/>
        <v>14.408333333333331</v>
      </c>
      <c r="BT148" s="21">
        <f t="shared" si="994"/>
        <v>9.4249999999999989</v>
      </c>
      <c r="BU148" s="21">
        <f t="shared" si="995"/>
        <v>20.366666666666664</v>
      </c>
      <c r="BV148" s="21">
        <f t="shared" si="996"/>
        <v>8.125</v>
      </c>
      <c r="BW148" s="21">
        <f t="shared" si="997"/>
        <v>29.899999999999995</v>
      </c>
      <c r="BX148" s="21">
        <f t="shared" si="998"/>
        <v>27.408333333333331</v>
      </c>
      <c r="BY148" s="14"/>
      <c r="BZ148" s="21">
        <f t="shared" si="951"/>
        <v>46.686010871685227</v>
      </c>
      <c r="CA148" s="21">
        <f t="shared" si="952"/>
        <v>26.906170554147771</v>
      </c>
      <c r="CB148" s="21">
        <f t="shared" si="953"/>
        <v>13.722459793265118</v>
      </c>
      <c r="CC148" s="21">
        <f t="shared" si="954"/>
        <v>22.392528825977251</v>
      </c>
      <c r="CD148" s="21">
        <f t="shared" si="955"/>
        <v>38.308510985013349</v>
      </c>
      <c r="CE148" s="21"/>
      <c r="CF148" s="21">
        <f t="shared" si="956"/>
        <v>50.61845293741974</v>
      </c>
      <c r="CG148" s="21">
        <f t="shared" si="957"/>
        <v>29.601971828091301</v>
      </c>
      <c r="CH148" s="21">
        <f t="shared" si="958"/>
        <v>11.875725124059676</v>
      </c>
      <c r="CI148" s="21">
        <f t="shared" si="959"/>
        <v>17.217162787301639</v>
      </c>
      <c r="CJ148" s="21">
        <f t="shared" si="960"/>
        <v>21.927533744384274</v>
      </c>
      <c r="CK148" s="21">
        <f t="shared" si="961"/>
        <v>40.561394651948433</v>
      </c>
      <c r="CL148" s="16"/>
      <c r="CM148" s="21">
        <f t="shared" si="962"/>
        <v>21.673436442387771</v>
      </c>
      <c r="CN148" s="21">
        <f t="shared" si="963"/>
        <v>17.904848815645192</v>
      </c>
      <c r="CO148" s="21">
        <f t="shared" si="964"/>
        <v>11.7729975886442</v>
      </c>
      <c r="CP148" s="21">
        <f t="shared" si="965"/>
        <v>18.953689907538084</v>
      </c>
      <c r="CQ148" s="21">
        <f t="shared" si="966"/>
        <v>22.385190106655585</v>
      </c>
      <c r="CR148" s="21"/>
      <c r="CS148" s="21">
        <f t="shared" si="967"/>
        <v>22.277980222133639</v>
      </c>
      <c r="CT148" s="21">
        <f t="shared" si="968"/>
        <v>20.805641596024437</v>
      </c>
      <c r="CU148" s="21">
        <f t="shared" si="969"/>
        <v>6.2355221201685351</v>
      </c>
      <c r="CV148" s="21">
        <f t="shared" si="970"/>
        <v>6.0985027761829462</v>
      </c>
      <c r="CW148" s="21">
        <f t="shared" si="971"/>
        <v>21.511192177303627</v>
      </c>
      <c r="CX148" s="21">
        <f t="shared" si="972"/>
        <v>23.02000488705421</v>
      </c>
      <c r="CY148" s="21">
        <f t="shared" si="973"/>
        <v>21.760982220989526</v>
      </c>
      <c r="CZ148" s="21">
        <f t="shared" si="974"/>
        <v>23.735880305749962</v>
      </c>
    </row>
    <row r="149" spans="1:104" s="10" customFormat="1">
      <c r="A149" s="9" t="s">
        <v>148</v>
      </c>
      <c r="B149" s="10">
        <v>2985</v>
      </c>
      <c r="C149" s="10">
        <v>2076</v>
      </c>
      <c r="D149" s="10">
        <v>3558</v>
      </c>
      <c r="E149" s="10">
        <v>747</v>
      </c>
      <c r="F149" s="10">
        <v>3234</v>
      </c>
      <c r="G149" s="10">
        <v>1359</v>
      </c>
      <c r="H149" s="10">
        <v>3408</v>
      </c>
      <c r="I149" s="10">
        <v>1836</v>
      </c>
      <c r="J149" s="10">
        <v>3672</v>
      </c>
      <c r="K149" s="10">
        <v>1857</v>
      </c>
      <c r="L149" s="10">
        <v>3843</v>
      </c>
      <c r="M149" s="10">
        <v>1329</v>
      </c>
      <c r="O149" s="10">
        <v>2061</v>
      </c>
      <c r="P149" s="10">
        <v>2088</v>
      </c>
      <c r="Q149" s="10">
        <v>1440</v>
      </c>
      <c r="R149" s="10">
        <v>666</v>
      </c>
      <c r="S149" s="10">
        <v>1779</v>
      </c>
      <c r="T149" s="10">
        <v>1311</v>
      </c>
      <c r="U149" s="10">
        <v>1716</v>
      </c>
      <c r="V149" s="10">
        <v>1881</v>
      </c>
      <c r="W149" s="10">
        <v>1524</v>
      </c>
      <c r="X149" s="10">
        <v>1866</v>
      </c>
      <c r="Y149" s="10">
        <v>1332</v>
      </c>
      <c r="Z149" s="10">
        <v>1929</v>
      </c>
      <c r="AA149" s="10">
        <v>1158</v>
      </c>
      <c r="AB149" s="10">
        <v>1287</v>
      </c>
      <c r="AC149" s="3"/>
      <c r="AD149" s="10">
        <f t="shared" si="928"/>
        <v>573</v>
      </c>
      <c r="AE149" s="10">
        <f t="shared" si="929"/>
        <v>1329</v>
      </c>
      <c r="AF149" s="10">
        <f t="shared" si="930"/>
        <v>249</v>
      </c>
      <c r="AG149" s="10">
        <f t="shared" si="931"/>
        <v>717</v>
      </c>
      <c r="AH149" s="10">
        <f t="shared" si="932"/>
        <v>423</v>
      </c>
      <c r="AI149" s="10">
        <f t="shared" si="933"/>
        <v>240</v>
      </c>
      <c r="AJ149" s="10">
        <f t="shared" si="934"/>
        <v>687</v>
      </c>
      <c r="AK149" s="10">
        <f t="shared" si="935"/>
        <v>219</v>
      </c>
      <c r="AL149" s="10">
        <f t="shared" si="936"/>
        <v>858</v>
      </c>
      <c r="AM149" s="10">
        <f t="shared" si="937"/>
        <v>747</v>
      </c>
      <c r="AO149" s="10">
        <f t="shared" si="938"/>
        <v>621</v>
      </c>
      <c r="AP149" s="10">
        <f t="shared" si="939"/>
        <v>1422</v>
      </c>
      <c r="AQ149" s="10">
        <f t="shared" si="940"/>
        <v>282</v>
      </c>
      <c r="AR149" s="10">
        <f t="shared" si="941"/>
        <v>777</v>
      </c>
      <c r="AS149" s="10">
        <f t="shared" si="942"/>
        <v>345</v>
      </c>
      <c r="AT149" s="10">
        <f t="shared" si="943"/>
        <v>207</v>
      </c>
      <c r="AU149" s="10">
        <f t="shared" si="944"/>
        <v>537</v>
      </c>
      <c r="AV149" s="10">
        <f t="shared" si="945"/>
        <v>222</v>
      </c>
      <c r="AW149" s="10">
        <f t="shared" si="946"/>
        <v>729</v>
      </c>
      <c r="AX149" s="10">
        <f t="shared" si="947"/>
        <v>159</v>
      </c>
      <c r="AY149" s="10">
        <f t="shared" si="948"/>
        <v>903</v>
      </c>
      <c r="AZ149" s="10">
        <f t="shared" si="949"/>
        <v>801</v>
      </c>
      <c r="BA149" s="3"/>
      <c r="BB149" s="11">
        <f>AD149*11.7/330</f>
        <v>20.315454545454543</v>
      </c>
      <c r="BC149" s="11">
        <f t="shared" ref="BC149:BX149" si="999">AE149*11.7/330</f>
        <v>47.119090909090907</v>
      </c>
      <c r="BD149" s="11">
        <f t="shared" si="999"/>
        <v>8.8281818181818181</v>
      </c>
      <c r="BE149" s="11">
        <f t="shared" si="999"/>
        <v>25.420909090909088</v>
      </c>
      <c r="BF149" s="11">
        <f t="shared" si="999"/>
        <v>14.997272727272726</v>
      </c>
      <c r="BG149" s="11">
        <f t="shared" si="999"/>
        <v>8.5090909090909097</v>
      </c>
      <c r="BH149" s="11">
        <f t="shared" si="999"/>
        <v>24.357272727272726</v>
      </c>
      <c r="BI149" s="11">
        <f t="shared" si="999"/>
        <v>7.7645454545454538</v>
      </c>
      <c r="BJ149" s="11">
        <f t="shared" si="999"/>
        <v>30.419999999999995</v>
      </c>
      <c r="BK149" s="11">
        <f t="shared" si="999"/>
        <v>26.484545454545454</v>
      </c>
      <c r="BL149" s="11">
        <f t="shared" si="999"/>
        <v>0</v>
      </c>
      <c r="BM149" s="11">
        <f t="shared" si="999"/>
        <v>22.017272727272726</v>
      </c>
      <c r="BN149" s="11">
        <f t="shared" si="999"/>
        <v>50.416363636363627</v>
      </c>
      <c r="BO149" s="11">
        <f t="shared" si="999"/>
        <v>9.9981818181818163</v>
      </c>
      <c r="BP149" s="11">
        <f t="shared" si="999"/>
        <v>27.548181818181817</v>
      </c>
      <c r="BQ149" s="11">
        <f t="shared" si="999"/>
        <v>12.231818181818181</v>
      </c>
      <c r="BR149" s="11">
        <f t="shared" si="999"/>
        <v>7.339090909090908</v>
      </c>
      <c r="BS149" s="11">
        <f t="shared" si="999"/>
        <v>19.039090909090909</v>
      </c>
      <c r="BT149" s="11">
        <f t="shared" si="999"/>
        <v>7.8709090909090902</v>
      </c>
      <c r="BU149" s="11">
        <f t="shared" si="999"/>
        <v>25.846363636363634</v>
      </c>
      <c r="BV149" s="11">
        <f t="shared" si="999"/>
        <v>5.6372727272727268</v>
      </c>
      <c r="BW149" s="11">
        <f t="shared" si="999"/>
        <v>32.015454545454539</v>
      </c>
      <c r="BX149" s="11">
        <f t="shared" si="999"/>
        <v>28.399090909090905</v>
      </c>
      <c r="BY149" s="3"/>
      <c r="BZ149" s="11">
        <f t="shared" si="951"/>
        <v>51.312049476585933</v>
      </c>
      <c r="CA149" s="11">
        <f t="shared" si="952"/>
        <v>26.910210203993955</v>
      </c>
      <c r="CB149" s="11">
        <f t="shared" si="953"/>
        <v>17.243051277409457</v>
      </c>
      <c r="CC149" s="11">
        <f t="shared" si="954"/>
        <v>25.564915427719416</v>
      </c>
      <c r="CD149" s="11">
        <f t="shared" si="955"/>
        <v>40.333702383166909</v>
      </c>
      <c r="CE149" s="11"/>
      <c r="CF149" s="11">
        <f t="shared" si="956"/>
        <v>55.014271063617265</v>
      </c>
      <c r="CG149" s="11">
        <f t="shared" si="957"/>
        <v>29.306415017142999</v>
      </c>
      <c r="CH149" s="11">
        <f t="shared" si="958"/>
        <v>14.264628680935182</v>
      </c>
      <c r="CI149" s="11">
        <f t="shared" si="959"/>
        <v>20.601897790300374</v>
      </c>
      <c r="CJ149" s="11">
        <f t="shared" si="960"/>
        <v>26.453985654808111</v>
      </c>
      <c r="CK149" s="11">
        <f t="shared" si="961"/>
        <v>42.796000913810573</v>
      </c>
      <c r="CL149" s="5"/>
      <c r="CM149" s="11">
        <f t="shared" si="962"/>
        <v>24.55134474780597</v>
      </c>
      <c r="CN149" s="11">
        <f t="shared" si="963"/>
        <v>18.001868704651301</v>
      </c>
      <c r="CO149" s="11">
        <f t="shared" si="964"/>
        <v>9.3895659076383442</v>
      </c>
      <c r="CP149" s="11">
        <f t="shared" si="965"/>
        <v>19.677272727272726</v>
      </c>
      <c r="CQ149" s="11">
        <f t="shared" si="966"/>
        <v>22.975776482170904</v>
      </c>
      <c r="CR149" s="11"/>
      <c r="CS149" s="11">
        <f t="shared" si="967"/>
        <v>25.834323795106634</v>
      </c>
      <c r="CT149" s="11">
        <f t="shared" si="968"/>
        <v>20.332154012225551</v>
      </c>
      <c r="CU149" s="11">
        <f t="shared" si="969"/>
        <v>6.8280152725358993</v>
      </c>
      <c r="CV149" s="11">
        <f t="shared" si="970"/>
        <v>7.1643627342862617</v>
      </c>
      <c r="CW149" s="11">
        <f t="shared" si="971"/>
        <v>23.583003404714521</v>
      </c>
      <c r="CX149" s="11">
        <f t="shared" si="972"/>
        <v>24.181065692324822</v>
      </c>
      <c r="CY149" s="11">
        <f t="shared" si="973"/>
        <v>21.65486317605248</v>
      </c>
      <c r="CZ149" s="11">
        <f t="shared" si="974"/>
        <v>24.285639007106045</v>
      </c>
    </row>
    <row r="150" spans="1:104" s="10" customFormat="1">
      <c r="A150" s="9" t="s">
        <v>149</v>
      </c>
      <c r="B150" s="10">
        <v>3039</v>
      </c>
      <c r="C150" s="10">
        <v>2145</v>
      </c>
      <c r="D150" s="10">
        <v>3654</v>
      </c>
      <c r="E150" s="10">
        <v>1068</v>
      </c>
      <c r="F150" s="10">
        <v>3324</v>
      </c>
      <c r="G150" s="10">
        <v>1617</v>
      </c>
      <c r="H150" s="10">
        <v>3318</v>
      </c>
      <c r="I150" s="10">
        <v>2169</v>
      </c>
      <c r="J150" s="10">
        <v>3561</v>
      </c>
      <c r="K150" s="10">
        <v>2229</v>
      </c>
      <c r="L150" s="10">
        <v>3828</v>
      </c>
      <c r="M150" s="10">
        <v>1656</v>
      </c>
      <c r="O150" s="10">
        <v>2253</v>
      </c>
      <c r="P150" s="10">
        <v>2094</v>
      </c>
      <c r="Q150" s="10">
        <v>1818</v>
      </c>
      <c r="R150" s="10">
        <v>858</v>
      </c>
      <c r="S150" s="10">
        <v>2109</v>
      </c>
      <c r="T150" s="10">
        <v>1488</v>
      </c>
      <c r="U150" s="10">
        <v>2028</v>
      </c>
      <c r="V150" s="10">
        <v>2124</v>
      </c>
      <c r="W150" s="10">
        <v>1881</v>
      </c>
      <c r="X150" s="10">
        <v>2166</v>
      </c>
      <c r="Y150" s="10">
        <v>1710</v>
      </c>
      <c r="Z150" s="10">
        <v>2172</v>
      </c>
      <c r="AA150" s="10">
        <v>1512</v>
      </c>
      <c r="AB150" s="10">
        <v>1449</v>
      </c>
      <c r="AC150" s="3"/>
      <c r="AD150" s="10">
        <f t="shared" si="928"/>
        <v>615</v>
      </c>
      <c r="AE150" s="10">
        <f t="shared" si="929"/>
        <v>1077</v>
      </c>
      <c r="AF150" s="10">
        <f t="shared" si="930"/>
        <v>285</v>
      </c>
      <c r="AG150" s="10">
        <f t="shared" si="931"/>
        <v>528</v>
      </c>
      <c r="AH150" s="10">
        <f t="shared" si="932"/>
        <v>279</v>
      </c>
      <c r="AI150" s="10">
        <f t="shared" si="933"/>
        <v>24</v>
      </c>
      <c r="AJ150" s="10">
        <f t="shared" si="934"/>
        <v>522</v>
      </c>
      <c r="AK150" s="10">
        <f t="shared" si="935"/>
        <v>84</v>
      </c>
      <c r="AL150" s="10">
        <f t="shared" si="936"/>
        <v>789</v>
      </c>
      <c r="AM150" s="10">
        <f t="shared" si="937"/>
        <v>489</v>
      </c>
      <c r="AO150" s="10">
        <f t="shared" si="938"/>
        <v>435</v>
      </c>
      <c r="AP150" s="10">
        <f t="shared" si="939"/>
        <v>1236</v>
      </c>
      <c r="AQ150" s="10">
        <f t="shared" si="940"/>
        <v>144</v>
      </c>
      <c r="AR150" s="10">
        <f t="shared" si="941"/>
        <v>606</v>
      </c>
      <c r="AS150" s="10">
        <f t="shared" si="942"/>
        <v>225</v>
      </c>
      <c r="AT150" s="10">
        <f t="shared" si="943"/>
        <v>30</v>
      </c>
      <c r="AU150" s="10">
        <f t="shared" si="944"/>
        <v>372</v>
      </c>
      <c r="AV150" s="10">
        <f t="shared" si="945"/>
        <v>72</v>
      </c>
      <c r="AW150" s="10">
        <f t="shared" si="946"/>
        <v>543</v>
      </c>
      <c r="AX150" s="10">
        <f t="shared" si="947"/>
        <v>78</v>
      </c>
      <c r="AY150" s="10">
        <f t="shared" si="948"/>
        <v>741</v>
      </c>
      <c r="AZ150" s="10">
        <f t="shared" si="949"/>
        <v>645</v>
      </c>
      <c r="BA150" s="3"/>
      <c r="BB150" s="11">
        <f>AD150*11.7/292.95</f>
        <v>24.562211981566822</v>
      </c>
      <c r="BC150" s="11">
        <f t="shared" ref="BC150:BX150" si="1000">AE150*11.7/292.95</f>
        <v>43.013824884792626</v>
      </c>
      <c r="BD150" s="11">
        <f t="shared" si="1000"/>
        <v>11.382488479262673</v>
      </c>
      <c r="BE150" s="11">
        <f t="shared" si="1000"/>
        <v>21.087557603686633</v>
      </c>
      <c r="BF150" s="11">
        <f t="shared" si="1000"/>
        <v>11.142857142857142</v>
      </c>
      <c r="BG150" s="11">
        <f t="shared" si="1000"/>
        <v>0.95852534562211966</v>
      </c>
      <c r="BH150" s="11">
        <f t="shared" si="1000"/>
        <v>20.847926267281107</v>
      </c>
      <c r="BI150" s="11">
        <f t="shared" si="1000"/>
        <v>3.3548387096774195</v>
      </c>
      <c r="BJ150" s="11">
        <f t="shared" si="1000"/>
        <v>31.511520737327189</v>
      </c>
      <c r="BK150" s="11">
        <f t="shared" si="1000"/>
        <v>19.52995391705069</v>
      </c>
      <c r="BL150" s="11">
        <f t="shared" si="1000"/>
        <v>0</v>
      </c>
      <c r="BM150" s="11">
        <f t="shared" si="1000"/>
        <v>17.373271889400922</v>
      </c>
      <c r="BN150" s="11">
        <f t="shared" si="1000"/>
        <v>49.364055299539167</v>
      </c>
      <c r="BO150" s="11">
        <f t="shared" si="1000"/>
        <v>5.7511520737327189</v>
      </c>
      <c r="BP150" s="11">
        <f t="shared" si="1000"/>
        <v>24.202764976958527</v>
      </c>
      <c r="BQ150" s="11">
        <f t="shared" si="1000"/>
        <v>8.9861751152073737</v>
      </c>
      <c r="BR150" s="11">
        <f t="shared" si="1000"/>
        <v>1.1981566820276499</v>
      </c>
      <c r="BS150" s="11">
        <f t="shared" si="1000"/>
        <v>14.857142857142856</v>
      </c>
      <c r="BT150" s="11">
        <f t="shared" si="1000"/>
        <v>2.8755760368663594</v>
      </c>
      <c r="BU150" s="11">
        <f t="shared" si="1000"/>
        <v>21.686635944700459</v>
      </c>
      <c r="BV150" s="11">
        <f t="shared" si="1000"/>
        <v>3.1152073732718892</v>
      </c>
      <c r="BW150" s="11">
        <f t="shared" si="1000"/>
        <v>29.594470046082947</v>
      </c>
      <c r="BX150" s="11">
        <f t="shared" si="1000"/>
        <v>25.760368663594466</v>
      </c>
      <c r="BY150" s="3"/>
      <c r="BZ150" s="11">
        <f t="shared" si="951"/>
        <v>49.532730478412248</v>
      </c>
      <c r="CA150" s="11">
        <f t="shared" si="952"/>
        <v>23.963433177851403</v>
      </c>
      <c r="CB150" s="11">
        <f t="shared" si="953"/>
        <v>11.184008053659584</v>
      </c>
      <c r="CC150" s="11">
        <f t="shared" si="954"/>
        <v>21.116130621255866</v>
      </c>
      <c r="CD150" s="11">
        <f t="shared" si="955"/>
        <v>37.072834248019468</v>
      </c>
      <c r="CE150" s="11"/>
      <c r="CF150" s="11">
        <f t="shared" si="956"/>
        <v>52.332022049210074</v>
      </c>
      <c r="CG150" s="11">
        <f t="shared" si="957"/>
        <v>24.876687534820434</v>
      </c>
      <c r="CH150" s="11">
        <f t="shared" si="958"/>
        <v>9.0657003389622233</v>
      </c>
      <c r="CI150" s="11">
        <f t="shared" si="959"/>
        <v>15.132865935484627</v>
      </c>
      <c r="CJ150" s="11">
        <f t="shared" si="960"/>
        <v>21.90923767675319</v>
      </c>
      <c r="CK150" s="11">
        <f t="shared" si="961"/>
        <v>39.235561051077127</v>
      </c>
      <c r="CL150" s="5"/>
      <c r="CM150" s="11">
        <f t="shared" si="962"/>
        <v>25.582539132769593</v>
      </c>
      <c r="CN150" s="11">
        <f t="shared" si="963"/>
        <v>20.130458584532771</v>
      </c>
      <c r="CO150" s="11">
        <f t="shared" si="964"/>
        <v>9.9965336216409213</v>
      </c>
      <c r="CP150" s="11">
        <f t="shared" si="965"/>
        <v>19.373863811676685</v>
      </c>
      <c r="CQ150" s="11">
        <f t="shared" si="966"/>
        <v>24.490510158272333</v>
      </c>
      <c r="CR150" s="11"/>
      <c r="CS150" s="11">
        <f t="shared" si="967"/>
        <v>27.715775286052125</v>
      </c>
      <c r="CT150" s="11">
        <f t="shared" si="968"/>
        <v>23.230957295860076</v>
      </c>
      <c r="CU150" s="11">
        <f t="shared" si="969"/>
        <v>6.1058986168159173</v>
      </c>
      <c r="CV150" s="11">
        <f t="shared" si="970"/>
        <v>6.8336958529323342</v>
      </c>
      <c r="CW150" s="11">
        <f t="shared" si="971"/>
        <v>23.986187067554358</v>
      </c>
      <c r="CX150" s="11">
        <f t="shared" si="972"/>
        <v>26.579911722817339</v>
      </c>
      <c r="CY150" s="11">
        <f t="shared" si="973"/>
        <v>23.189826567569238</v>
      </c>
      <c r="CZ150" s="11">
        <f t="shared" si="974"/>
        <v>27.219525092150707</v>
      </c>
    </row>
    <row r="151" spans="1:104" s="20" customFormat="1" ht="15.75" thickBot="1">
      <c r="A151" s="19" t="s">
        <v>150</v>
      </c>
      <c r="B151" s="20">
        <v>3168</v>
      </c>
      <c r="C151" s="20">
        <v>2274</v>
      </c>
      <c r="D151" s="20">
        <v>3780</v>
      </c>
      <c r="E151" s="20">
        <v>1119</v>
      </c>
      <c r="F151" s="20">
        <v>3474</v>
      </c>
      <c r="G151" s="20">
        <v>1611</v>
      </c>
      <c r="H151" s="20">
        <v>3504</v>
      </c>
      <c r="I151" s="20">
        <v>2010</v>
      </c>
      <c r="J151" s="20">
        <v>3789</v>
      </c>
      <c r="K151" s="20">
        <v>2010</v>
      </c>
      <c r="L151" s="20">
        <v>3981</v>
      </c>
      <c r="M151" s="20">
        <v>1605</v>
      </c>
      <c r="O151" s="20">
        <v>2328</v>
      </c>
      <c r="P151" s="20">
        <v>2235</v>
      </c>
      <c r="Q151" s="20">
        <v>1824</v>
      </c>
      <c r="R151" s="20">
        <v>966</v>
      </c>
      <c r="S151" s="20">
        <v>2151</v>
      </c>
      <c r="T151" s="20">
        <v>1503</v>
      </c>
      <c r="U151" s="20">
        <v>2034</v>
      </c>
      <c r="V151" s="20">
        <v>1977</v>
      </c>
      <c r="W151" s="20">
        <v>1881</v>
      </c>
      <c r="X151" s="20">
        <v>1938</v>
      </c>
      <c r="Y151" s="20">
        <v>1680</v>
      </c>
      <c r="Z151" s="20">
        <v>1989</v>
      </c>
      <c r="AA151" s="20">
        <v>1530</v>
      </c>
      <c r="AB151" s="20">
        <v>1488</v>
      </c>
      <c r="AC151" s="14"/>
      <c r="AD151" s="20">
        <f t="shared" si="928"/>
        <v>612</v>
      </c>
      <c r="AE151" s="20">
        <f t="shared" si="929"/>
        <v>1155</v>
      </c>
      <c r="AF151" s="20">
        <f t="shared" si="930"/>
        <v>306</v>
      </c>
      <c r="AG151" s="20">
        <f t="shared" si="931"/>
        <v>663</v>
      </c>
      <c r="AH151" s="20">
        <f t="shared" si="932"/>
        <v>336</v>
      </c>
      <c r="AI151" s="20">
        <f t="shared" si="933"/>
        <v>264</v>
      </c>
      <c r="AJ151" s="20">
        <f t="shared" si="934"/>
        <v>621</v>
      </c>
      <c r="AK151" s="20">
        <f t="shared" si="935"/>
        <v>264</v>
      </c>
      <c r="AL151" s="20">
        <f t="shared" si="936"/>
        <v>813</v>
      </c>
      <c r="AM151" s="20">
        <f t="shared" si="937"/>
        <v>669</v>
      </c>
      <c r="AO151" s="20">
        <f t="shared" si="938"/>
        <v>504</v>
      </c>
      <c r="AP151" s="20">
        <f t="shared" si="939"/>
        <v>1269</v>
      </c>
      <c r="AQ151" s="20">
        <f t="shared" si="940"/>
        <v>177</v>
      </c>
      <c r="AR151" s="20">
        <f t="shared" si="941"/>
        <v>732</v>
      </c>
      <c r="AS151" s="20">
        <f t="shared" si="942"/>
        <v>294</v>
      </c>
      <c r="AT151" s="20">
        <f t="shared" si="943"/>
        <v>258</v>
      </c>
      <c r="AU151" s="20">
        <f t="shared" si="944"/>
        <v>447</v>
      </c>
      <c r="AV151" s="20">
        <f t="shared" si="945"/>
        <v>297</v>
      </c>
      <c r="AW151" s="20">
        <f t="shared" si="946"/>
        <v>648</v>
      </c>
      <c r="AX151" s="20">
        <f t="shared" si="947"/>
        <v>246</v>
      </c>
      <c r="AY151" s="20">
        <f t="shared" si="948"/>
        <v>798</v>
      </c>
      <c r="AZ151" s="20">
        <f t="shared" si="949"/>
        <v>747</v>
      </c>
      <c r="BA151" s="14"/>
      <c r="BB151" s="21">
        <f>AD151*11.7/288</f>
        <v>24.862499999999997</v>
      </c>
      <c r="BC151" s="21">
        <f t="shared" ref="BC151:BX151" si="1001">AE151*11.7/288</f>
        <v>46.921875</v>
      </c>
      <c r="BD151" s="21">
        <f t="shared" si="1001"/>
        <v>12.431249999999999</v>
      </c>
      <c r="BE151" s="21">
        <f t="shared" si="1001"/>
        <v>26.934374999999999</v>
      </c>
      <c r="BF151" s="21">
        <f t="shared" si="1001"/>
        <v>13.649999999999999</v>
      </c>
      <c r="BG151" s="21">
        <f t="shared" si="1001"/>
        <v>10.725</v>
      </c>
      <c r="BH151" s="21">
        <f t="shared" si="1001"/>
        <v>25.228124999999999</v>
      </c>
      <c r="BI151" s="21">
        <f t="shared" si="1001"/>
        <v>10.725</v>
      </c>
      <c r="BJ151" s="21">
        <f t="shared" si="1001"/>
        <v>33.028124999999996</v>
      </c>
      <c r="BK151" s="21">
        <f t="shared" si="1001"/>
        <v>27.178124999999998</v>
      </c>
      <c r="BL151" s="21">
        <f t="shared" si="1001"/>
        <v>0</v>
      </c>
      <c r="BM151" s="21">
        <f t="shared" si="1001"/>
        <v>20.474999999999998</v>
      </c>
      <c r="BN151" s="21">
        <f t="shared" si="1001"/>
        <v>51.553124999999994</v>
      </c>
      <c r="BO151" s="21">
        <f t="shared" si="1001"/>
        <v>7.1906250000000007</v>
      </c>
      <c r="BP151" s="21">
        <f t="shared" si="1001"/>
        <v>29.737499999999997</v>
      </c>
      <c r="BQ151" s="21">
        <f t="shared" si="1001"/>
        <v>11.94375</v>
      </c>
      <c r="BR151" s="21">
        <f t="shared" si="1001"/>
        <v>10.481249999999999</v>
      </c>
      <c r="BS151" s="21">
        <f t="shared" si="1001"/>
        <v>18.159374999999997</v>
      </c>
      <c r="BT151" s="21">
        <f t="shared" si="1001"/>
        <v>12.065624999999999</v>
      </c>
      <c r="BU151" s="21">
        <f t="shared" si="1001"/>
        <v>26.324999999999999</v>
      </c>
      <c r="BV151" s="21">
        <f t="shared" si="1001"/>
        <v>9.9937499999999986</v>
      </c>
      <c r="BW151" s="21">
        <f t="shared" si="1001"/>
        <v>32.418749999999996</v>
      </c>
      <c r="BX151" s="21">
        <f t="shared" si="1001"/>
        <v>30.346874999999997</v>
      </c>
      <c r="BY151" s="14"/>
      <c r="BZ151" s="21">
        <f t="shared" si="951"/>
        <v>53.101847988235072</v>
      </c>
      <c r="CA151" s="21">
        <f t="shared" si="952"/>
        <v>29.664735515475694</v>
      </c>
      <c r="CB151" s="21">
        <f t="shared" si="953"/>
        <v>17.359381469395732</v>
      </c>
      <c r="CC151" s="21">
        <f t="shared" si="954"/>
        <v>27.413206963352991</v>
      </c>
      <c r="CD151" s="21">
        <f t="shared" si="955"/>
        <v>42.772742716959939</v>
      </c>
      <c r="CE151" s="21"/>
      <c r="CF151" s="21">
        <f t="shared" si="956"/>
        <v>55.470265208178198</v>
      </c>
      <c r="CG151" s="21">
        <f t="shared" si="957"/>
        <v>30.594509215554101</v>
      </c>
      <c r="CH151" s="21">
        <f t="shared" si="958"/>
        <v>15.890555862681456</v>
      </c>
      <c r="CI151" s="21">
        <f t="shared" si="959"/>
        <v>21.802344071939832</v>
      </c>
      <c r="CJ151" s="21">
        <f t="shared" si="960"/>
        <v>28.15813672923867</v>
      </c>
      <c r="CK151" s="21">
        <f t="shared" si="961"/>
        <v>44.406172699616036</v>
      </c>
      <c r="CL151" s="16"/>
      <c r="CM151" s="21">
        <f t="shared" si="962"/>
        <v>23.537972147415335</v>
      </c>
      <c r="CN151" s="21">
        <f t="shared" si="963"/>
        <v>16.255128097099853</v>
      </c>
      <c r="CO151" s="21">
        <f t="shared" si="964"/>
        <v>11.578125</v>
      </c>
      <c r="CP151" s="21">
        <f t="shared" si="965"/>
        <v>18.208386042305477</v>
      </c>
      <c r="CQ151" s="21">
        <f t="shared" si="966"/>
        <v>21.365699045505743</v>
      </c>
      <c r="CR151" s="21"/>
      <c r="CS151" s="21">
        <f t="shared" si="967"/>
        <v>25.542045988550914</v>
      </c>
      <c r="CT151" s="21">
        <f t="shared" si="968"/>
        <v>19.834196765387926</v>
      </c>
      <c r="CU151" s="21">
        <f t="shared" si="969"/>
        <v>6.4143774663836215</v>
      </c>
      <c r="CV151" s="21">
        <f t="shared" si="970"/>
        <v>8.4243752086579118</v>
      </c>
      <c r="CW151" s="21">
        <f t="shared" si="971"/>
        <v>21.24578749606907</v>
      </c>
      <c r="CX151" s="21">
        <f t="shared" si="972"/>
        <v>24.338410036914897</v>
      </c>
      <c r="CY151" s="21">
        <f t="shared" si="973"/>
        <v>20.799246202161388</v>
      </c>
      <c r="CZ151" s="21">
        <f t="shared" si="974"/>
        <v>23.184776836388245</v>
      </c>
    </row>
    <row r="152" spans="1:104" s="10" customFormat="1">
      <c r="A152" s="9" t="s">
        <v>151</v>
      </c>
      <c r="B152" s="10">
        <v>2574</v>
      </c>
      <c r="C152" s="10">
        <v>2313</v>
      </c>
      <c r="D152" s="10">
        <v>3108</v>
      </c>
      <c r="E152" s="10">
        <v>1188</v>
      </c>
      <c r="F152" s="10">
        <v>2757</v>
      </c>
      <c r="G152" s="10">
        <v>1578</v>
      </c>
      <c r="H152" s="10">
        <v>2886</v>
      </c>
      <c r="I152" s="10">
        <v>2115</v>
      </c>
      <c r="J152" s="10">
        <v>3168</v>
      </c>
      <c r="K152" s="10">
        <v>2148</v>
      </c>
      <c r="L152" s="10">
        <v>3372</v>
      </c>
      <c r="M152" s="10">
        <v>1725</v>
      </c>
      <c r="O152" s="10">
        <v>1713</v>
      </c>
      <c r="P152" s="10">
        <v>2271</v>
      </c>
      <c r="Q152" s="10">
        <v>1344</v>
      </c>
      <c r="R152" s="10">
        <v>1065</v>
      </c>
      <c r="S152" s="10">
        <v>1548</v>
      </c>
      <c r="T152" s="10">
        <v>1545</v>
      </c>
      <c r="U152" s="10">
        <v>1491</v>
      </c>
      <c r="V152" s="10">
        <v>2076</v>
      </c>
      <c r="W152" s="10">
        <v>1302</v>
      </c>
      <c r="X152" s="10">
        <v>2055</v>
      </c>
      <c r="Y152" s="10">
        <v>1110</v>
      </c>
      <c r="Z152" s="10">
        <v>2085</v>
      </c>
      <c r="AA152" s="10">
        <v>984</v>
      </c>
      <c r="AB152" s="10">
        <v>1644</v>
      </c>
      <c r="AC152" s="3"/>
      <c r="AD152" s="10">
        <f t="shared" si="928"/>
        <v>534</v>
      </c>
      <c r="AE152" s="10">
        <f t="shared" si="929"/>
        <v>1125</v>
      </c>
      <c r="AF152" s="10">
        <f t="shared" si="930"/>
        <v>183</v>
      </c>
      <c r="AG152" s="10">
        <f t="shared" si="931"/>
        <v>735</v>
      </c>
      <c r="AH152" s="10">
        <f t="shared" si="932"/>
        <v>312</v>
      </c>
      <c r="AI152" s="10">
        <f t="shared" si="933"/>
        <v>198</v>
      </c>
      <c r="AJ152" s="10">
        <f t="shared" si="934"/>
        <v>594</v>
      </c>
      <c r="AK152" s="10">
        <f t="shared" si="935"/>
        <v>165</v>
      </c>
      <c r="AL152" s="10">
        <f t="shared" si="936"/>
        <v>798</v>
      </c>
      <c r="AM152" s="10">
        <f t="shared" si="937"/>
        <v>588</v>
      </c>
      <c r="AO152" s="10">
        <f t="shared" si="938"/>
        <v>369</v>
      </c>
      <c r="AP152" s="10">
        <f t="shared" si="939"/>
        <v>1206</v>
      </c>
      <c r="AQ152" s="10">
        <f t="shared" si="940"/>
        <v>165</v>
      </c>
      <c r="AR152" s="10">
        <f t="shared" si="941"/>
        <v>726</v>
      </c>
      <c r="AS152" s="10">
        <f t="shared" si="942"/>
        <v>222</v>
      </c>
      <c r="AT152" s="10">
        <f t="shared" si="943"/>
        <v>195</v>
      </c>
      <c r="AU152" s="10">
        <f t="shared" si="944"/>
        <v>411</v>
      </c>
      <c r="AV152" s="10">
        <f t="shared" si="945"/>
        <v>216</v>
      </c>
      <c r="AW152" s="10">
        <f t="shared" si="946"/>
        <v>603</v>
      </c>
      <c r="AX152" s="10">
        <f t="shared" si="947"/>
        <v>186</v>
      </c>
      <c r="AY152" s="10">
        <f t="shared" si="948"/>
        <v>729</v>
      </c>
      <c r="AZ152" s="10">
        <f t="shared" si="949"/>
        <v>627</v>
      </c>
      <c r="BA152" s="3"/>
      <c r="BB152" s="11">
        <f>AD152*11.7/279</f>
        <v>22.393548387096772</v>
      </c>
      <c r="BC152" s="11">
        <f t="shared" ref="BC152:BX152" si="1002">AE152*11.7/279</f>
        <v>47.177419354838712</v>
      </c>
      <c r="BD152" s="11">
        <f t="shared" si="1002"/>
        <v>7.6741935483870964</v>
      </c>
      <c r="BE152" s="11">
        <f t="shared" si="1002"/>
        <v>30.822580645161292</v>
      </c>
      <c r="BF152" s="11">
        <f t="shared" si="1002"/>
        <v>13.083870967741934</v>
      </c>
      <c r="BG152" s="11">
        <f t="shared" si="1002"/>
        <v>8.3032258064516125</v>
      </c>
      <c r="BH152" s="11">
        <f t="shared" si="1002"/>
        <v>24.909677419354836</v>
      </c>
      <c r="BI152" s="11">
        <f t="shared" si="1002"/>
        <v>6.919354838709677</v>
      </c>
      <c r="BJ152" s="11">
        <f t="shared" si="1002"/>
        <v>33.464516129032255</v>
      </c>
      <c r="BK152" s="11">
        <f t="shared" si="1002"/>
        <v>24.658064516129031</v>
      </c>
      <c r="BL152" s="11">
        <f t="shared" si="1002"/>
        <v>0</v>
      </c>
      <c r="BM152" s="11">
        <f t="shared" si="1002"/>
        <v>15.474193548387097</v>
      </c>
      <c r="BN152" s="11">
        <f t="shared" si="1002"/>
        <v>50.574193548387093</v>
      </c>
      <c r="BO152" s="11">
        <f t="shared" si="1002"/>
        <v>6.919354838709677</v>
      </c>
      <c r="BP152" s="11">
        <f t="shared" si="1002"/>
        <v>30.445161290322577</v>
      </c>
      <c r="BQ152" s="11">
        <f t="shared" si="1002"/>
        <v>9.3096774193548377</v>
      </c>
      <c r="BR152" s="11">
        <f t="shared" si="1002"/>
        <v>8.17741935483871</v>
      </c>
      <c r="BS152" s="11">
        <f t="shared" si="1002"/>
        <v>17.235483870967741</v>
      </c>
      <c r="BT152" s="11">
        <f t="shared" si="1002"/>
        <v>9.058064516129031</v>
      </c>
      <c r="BU152" s="11">
        <f t="shared" si="1002"/>
        <v>25.287096774193547</v>
      </c>
      <c r="BV152" s="11">
        <f t="shared" si="1002"/>
        <v>7.7999999999999989</v>
      </c>
      <c r="BW152" s="11">
        <f t="shared" si="1002"/>
        <v>30.57096774193548</v>
      </c>
      <c r="BX152" s="11">
        <f t="shared" si="1002"/>
        <v>26.293548387096774</v>
      </c>
      <c r="BY152" s="3"/>
      <c r="BZ152" s="11">
        <f t="shared" si="951"/>
        <v>52.222408086448432</v>
      </c>
      <c r="CA152" s="11">
        <f t="shared" si="952"/>
        <v>31.763575432334086</v>
      </c>
      <c r="CB152" s="11">
        <f t="shared" si="953"/>
        <v>15.496168503647743</v>
      </c>
      <c r="CC152" s="11">
        <f t="shared" si="954"/>
        <v>25.852843180592174</v>
      </c>
      <c r="CD152" s="11">
        <f t="shared" si="955"/>
        <v>41.567944205022236</v>
      </c>
      <c r="CE152" s="11"/>
      <c r="CF152" s="11">
        <f t="shared" si="956"/>
        <v>52.888559434367878</v>
      </c>
      <c r="CG152" s="11">
        <f t="shared" si="957"/>
        <v>31.221552129542363</v>
      </c>
      <c r="CH152" s="11">
        <f t="shared" si="958"/>
        <v>12.391137193871113</v>
      </c>
      <c r="CI152" s="11">
        <f t="shared" si="959"/>
        <v>19.470758512311352</v>
      </c>
      <c r="CJ152" s="11">
        <f t="shared" si="960"/>
        <v>26.462752375129647</v>
      </c>
      <c r="CK152" s="11">
        <f t="shared" si="961"/>
        <v>40.322881289201781</v>
      </c>
      <c r="CL152" s="5"/>
      <c r="CM152" s="11">
        <f t="shared" si="962"/>
        <v>22.00318513505281</v>
      </c>
      <c r="CN152" s="11">
        <f t="shared" si="963"/>
        <v>23.160007602183441</v>
      </c>
      <c r="CO152" s="11">
        <f t="shared" si="964"/>
        <v>11.90650230279104</v>
      </c>
      <c r="CP152" s="11">
        <f t="shared" si="965"/>
        <v>19.693833714347399</v>
      </c>
      <c r="CQ152" s="11">
        <f t="shared" si="966"/>
        <v>25.093578244138342</v>
      </c>
      <c r="CR152" s="11"/>
      <c r="CS152" s="11">
        <f t="shared" si="967"/>
        <v>21.871515836694929</v>
      </c>
      <c r="CT152" s="11">
        <f t="shared" si="968"/>
        <v>22.395668620178522</v>
      </c>
      <c r="CU152" s="11">
        <f t="shared" si="969"/>
        <v>7.9745811055210147</v>
      </c>
      <c r="CV152" s="11">
        <f t="shared" si="970"/>
        <v>8.1493065146756667</v>
      </c>
      <c r="CW152" s="11">
        <f t="shared" si="971"/>
        <v>19.233580642970143</v>
      </c>
      <c r="CX152" s="11">
        <f t="shared" si="972"/>
        <v>28.591297985566857</v>
      </c>
      <c r="CY152" s="11">
        <f t="shared" si="973"/>
        <v>23.745113742387456</v>
      </c>
      <c r="CZ152" s="11">
        <f t="shared" si="974"/>
        <v>21.792132395413486</v>
      </c>
    </row>
    <row r="153" spans="1:104" s="10" customFormat="1">
      <c r="A153" s="9" t="s">
        <v>152</v>
      </c>
      <c r="B153" s="10">
        <v>3006</v>
      </c>
      <c r="C153" s="10">
        <v>2397</v>
      </c>
      <c r="D153" s="10">
        <v>3522</v>
      </c>
      <c r="E153" s="10">
        <v>1344</v>
      </c>
      <c r="F153" s="10">
        <v>3195</v>
      </c>
      <c r="G153" s="10">
        <v>1740</v>
      </c>
      <c r="H153" s="10">
        <v>3294</v>
      </c>
      <c r="I153" s="10">
        <v>2415</v>
      </c>
      <c r="J153" s="10">
        <v>3552</v>
      </c>
      <c r="K153" s="10">
        <v>2445</v>
      </c>
      <c r="L153" s="10">
        <v>3765</v>
      </c>
      <c r="M153" s="10">
        <v>1851</v>
      </c>
      <c r="O153" s="10">
        <v>2220</v>
      </c>
      <c r="P153" s="10">
        <v>2346</v>
      </c>
      <c r="Q153" s="10">
        <v>1863</v>
      </c>
      <c r="R153" s="10">
        <v>1239</v>
      </c>
      <c r="S153" s="10">
        <v>2070</v>
      </c>
      <c r="T153" s="10">
        <v>1716</v>
      </c>
      <c r="U153" s="10">
        <v>2031</v>
      </c>
      <c r="V153" s="10">
        <v>2331</v>
      </c>
      <c r="W153" s="10">
        <v>1875</v>
      </c>
      <c r="X153" s="10">
        <v>2376</v>
      </c>
      <c r="Y153" s="10">
        <v>1722</v>
      </c>
      <c r="Z153" s="10">
        <v>2373</v>
      </c>
      <c r="AA153" s="10">
        <v>1530</v>
      </c>
      <c r="AB153" s="10">
        <v>1773</v>
      </c>
      <c r="AC153" s="3"/>
      <c r="AD153" s="10">
        <f t="shared" si="928"/>
        <v>516</v>
      </c>
      <c r="AE153" s="10">
        <f t="shared" si="929"/>
        <v>1053</v>
      </c>
      <c r="AF153" s="10">
        <f t="shared" si="930"/>
        <v>189</v>
      </c>
      <c r="AG153" s="10">
        <f t="shared" si="931"/>
        <v>657</v>
      </c>
      <c r="AH153" s="10">
        <f t="shared" si="932"/>
        <v>288</v>
      </c>
      <c r="AI153" s="10">
        <f t="shared" si="933"/>
        <v>18</v>
      </c>
      <c r="AJ153" s="10">
        <f t="shared" si="934"/>
        <v>546</v>
      </c>
      <c r="AK153" s="10">
        <f t="shared" si="935"/>
        <v>48</v>
      </c>
      <c r="AL153" s="10">
        <f t="shared" si="936"/>
        <v>759</v>
      </c>
      <c r="AM153" s="10">
        <f t="shared" si="937"/>
        <v>546</v>
      </c>
      <c r="AO153" s="10">
        <f t="shared" si="938"/>
        <v>357</v>
      </c>
      <c r="AP153" s="10">
        <f t="shared" si="939"/>
        <v>1107</v>
      </c>
      <c r="AQ153" s="10">
        <f t="shared" si="940"/>
        <v>150</v>
      </c>
      <c r="AR153" s="10">
        <f t="shared" si="941"/>
        <v>630</v>
      </c>
      <c r="AS153" s="10">
        <f t="shared" si="942"/>
        <v>189</v>
      </c>
      <c r="AT153" s="10">
        <f t="shared" si="943"/>
        <v>15</v>
      </c>
      <c r="AU153" s="10">
        <f t="shared" si="944"/>
        <v>345</v>
      </c>
      <c r="AV153" s="10">
        <f t="shared" si="945"/>
        <v>30</v>
      </c>
      <c r="AW153" s="10">
        <f t="shared" si="946"/>
        <v>498</v>
      </c>
      <c r="AX153" s="10">
        <f t="shared" si="947"/>
        <v>27</v>
      </c>
      <c r="AY153" s="10">
        <f t="shared" si="948"/>
        <v>690</v>
      </c>
      <c r="AZ153" s="10">
        <f t="shared" si="949"/>
        <v>573</v>
      </c>
      <c r="BA153" s="3"/>
      <c r="BB153" s="11">
        <f>AD153*11.7/253.78</f>
        <v>23.789108676806681</v>
      </c>
      <c r="BC153" s="11">
        <f t="shared" ref="BC153:BX153" si="1003">AE153*11.7/253.78</f>
        <v>48.546378753250842</v>
      </c>
      <c r="BD153" s="11">
        <f t="shared" si="1003"/>
        <v>8.71345259673733</v>
      </c>
      <c r="BE153" s="11">
        <f t="shared" si="1003"/>
        <v>30.289620931515483</v>
      </c>
      <c r="BF153" s="11">
        <f t="shared" si="1003"/>
        <v>13.277642052171171</v>
      </c>
      <c r="BG153" s="11">
        <f t="shared" si="1003"/>
        <v>0.82985262826069817</v>
      </c>
      <c r="BH153" s="11">
        <f t="shared" si="1003"/>
        <v>25.172196390574513</v>
      </c>
      <c r="BI153" s="11">
        <f t="shared" si="1003"/>
        <v>2.2129403420285283</v>
      </c>
      <c r="BJ153" s="11">
        <f t="shared" si="1003"/>
        <v>34.992119158326105</v>
      </c>
      <c r="BK153" s="11">
        <f t="shared" si="1003"/>
        <v>25.172196390574513</v>
      </c>
      <c r="BL153" s="11">
        <f t="shared" si="1003"/>
        <v>0</v>
      </c>
      <c r="BM153" s="11">
        <f t="shared" si="1003"/>
        <v>16.458743793837179</v>
      </c>
      <c r="BN153" s="11">
        <f t="shared" si="1003"/>
        <v>51.035936638032943</v>
      </c>
      <c r="BO153" s="11">
        <f t="shared" si="1003"/>
        <v>6.9154385688391518</v>
      </c>
      <c r="BP153" s="11">
        <f t="shared" si="1003"/>
        <v>29.044841989124439</v>
      </c>
      <c r="BQ153" s="11">
        <f t="shared" si="1003"/>
        <v>8.71345259673733</v>
      </c>
      <c r="BR153" s="11">
        <f t="shared" si="1003"/>
        <v>0.69154385688391518</v>
      </c>
      <c r="BS153" s="11">
        <f t="shared" si="1003"/>
        <v>15.905508708330048</v>
      </c>
      <c r="BT153" s="11">
        <f t="shared" si="1003"/>
        <v>1.3830877137678304</v>
      </c>
      <c r="BU153" s="11">
        <f t="shared" si="1003"/>
        <v>22.959256048545981</v>
      </c>
      <c r="BV153" s="11">
        <f t="shared" si="1003"/>
        <v>1.2447789423910474</v>
      </c>
      <c r="BW153" s="11">
        <f t="shared" si="1003"/>
        <v>31.811017416660096</v>
      </c>
      <c r="BX153" s="11">
        <f t="shared" si="1003"/>
        <v>26.41697533296556</v>
      </c>
      <c r="BY153" s="3"/>
      <c r="BZ153" s="11">
        <f t="shared" si="951"/>
        <v>54.061747860118281</v>
      </c>
      <c r="CA153" s="11">
        <f t="shared" si="952"/>
        <v>31.518016947937721</v>
      </c>
      <c r="CB153" s="11">
        <f t="shared" si="953"/>
        <v>13.303549671054542</v>
      </c>
      <c r="CC153" s="11">
        <f t="shared" si="954"/>
        <v>25.269281273574638</v>
      </c>
      <c r="CD153" s="11">
        <f t="shared" si="955"/>
        <v>43.105543429078182</v>
      </c>
      <c r="CE153" s="11"/>
      <c r="CF153" s="11">
        <f t="shared" si="956"/>
        <v>53.624220980751666</v>
      </c>
      <c r="CG153" s="11">
        <f t="shared" si="957"/>
        <v>29.856760319441797</v>
      </c>
      <c r="CH153" s="11">
        <f t="shared" si="958"/>
        <v>8.7408517354764914</v>
      </c>
      <c r="CI153" s="11">
        <f t="shared" si="959"/>
        <v>15.965529709180917</v>
      </c>
      <c r="CJ153" s="11">
        <f t="shared" si="960"/>
        <v>22.992975295035556</v>
      </c>
      <c r="CK153" s="11">
        <f t="shared" si="961"/>
        <v>41.349696671506102</v>
      </c>
      <c r="CL153" s="5"/>
      <c r="CM153" s="11">
        <f t="shared" si="962"/>
        <v>23.676668101868287</v>
      </c>
      <c r="CN153" s="11">
        <f t="shared" si="963"/>
        <v>29.811235698416606</v>
      </c>
      <c r="CO153" s="11">
        <f t="shared" si="964"/>
        <v>11.974696427601213</v>
      </c>
      <c r="CP153" s="11">
        <f t="shared" si="965"/>
        <v>24.971149782645202</v>
      </c>
      <c r="CQ153" s="11">
        <f t="shared" si="966"/>
        <v>25.920259353885395</v>
      </c>
      <c r="CR153" s="11"/>
      <c r="CS153" s="11">
        <f t="shared" si="967"/>
        <v>23.972545097980873</v>
      </c>
      <c r="CT153" s="11">
        <f t="shared" si="968"/>
        <v>28.410251132649858</v>
      </c>
      <c r="CU153" s="11">
        <f t="shared" si="969"/>
        <v>7.225226918117662</v>
      </c>
      <c r="CV153" s="11">
        <f t="shared" si="970"/>
        <v>7.0551031782563687</v>
      </c>
      <c r="CW153" s="11">
        <f t="shared" si="971"/>
        <v>26.683199778956237</v>
      </c>
      <c r="CX153" s="11">
        <f t="shared" si="972"/>
        <v>29.013540996066464</v>
      </c>
      <c r="CY153" s="11">
        <f t="shared" si="973"/>
        <v>29.085976186182499</v>
      </c>
      <c r="CZ153" s="11">
        <f t="shared" si="974"/>
        <v>29.659412276735765</v>
      </c>
    </row>
    <row r="154" spans="1:104" s="20" customFormat="1" ht="15.75" thickBot="1">
      <c r="A154" s="19" t="s">
        <v>153</v>
      </c>
      <c r="B154" s="20">
        <v>2688</v>
      </c>
      <c r="C154" s="20">
        <v>2364</v>
      </c>
      <c r="D154" s="20">
        <v>3192</v>
      </c>
      <c r="E154" s="20">
        <v>1251</v>
      </c>
      <c r="F154" s="20">
        <v>2847</v>
      </c>
      <c r="G154" s="20">
        <v>1581</v>
      </c>
      <c r="H154" s="20">
        <v>2955</v>
      </c>
      <c r="I154" s="20">
        <v>2112</v>
      </c>
      <c r="J154" s="20">
        <v>3219</v>
      </c>
      <c r="K154" s="20">
        <v>2121</v>
      </c>
      <c r="L154" s="20">
        <v>3417</v>
      </c>
      <c r="M154" s="20">
        <v>1737</v>
      </c>
      <c r="O154" s="20">
        <v>1887</v>
      </c>
      <c r="P154" s="20">
        <v>2322</v>
      </c>
      <c r="Q154" s="20">
        <v>1488</v>
      </c>
      <c r="R154" s="20">
        <v>1191</v>
      </c>
      <c r="S154" s="20">
        <v>1719</v>
      </c>
      <c r="T154" s="20">
        <v>1593</v>
      </c>
      <c r="U154" s="20">
        <v>1692</v>
      </c>
      <c r="V154" s="20">
        <v>2109</v>
      </c>
      <c r="W154" s="20">
        <v>1512</v>
      </c>
      <c r="X154" s="20">
        <v>2076</v>
      </c>
      <c r="Y154" s="20">
        <v>1362</v>
      </c>
      <c r="Z154" s="20">
        <v>2091</v>
      </c>
      <c r="AA154" s="20">
        <v>1194</v>
      </c>
      <c r="AB154" s="20">
        <v>1704</v>
      </c>
      <c r="AC154" s="14"/>
      <c r="AD154" s="20">
        <f t="shared" si="928"/>
        <v>504</v>
      </c>
      <c r="AE154" s="20">
        <f t="shared" si="929"/>
        <v>1113</v>
      </c>
      <c r="AF154" s="20">
        <f t="shared" si="930"/>
        <v>159</v>
      </c>
      <c r="AG154" s="20">
        <f t="shared" si="931"/>
        <v>783</v>
      </c>
      <c r="AH154" s="20">
        <f t="shared" si="932"/>
        <v>267</v>
      </c>
      <c r="AI154" s="20">
        <f t="shared" si="933"/>
        <v>252</v>
      </c>
      <c r="AJ154" s="20">
        <f t="shared" si="934"/>
        <v>531</v>
      </c>
      <c r="AK154" s="20">
        <f t="shared" si="935"/>
        <v>243</v>
      </c>
      <c r="AL154" s="20">
        <f t="shared" si="936"/>
        <v>729</v>
      </c>
      <c r="AM154" s="20">
        <f t="shared" si="937"/>
        <v>627</v>
      </c>
      <c r="AO154" s="20">
        <f t="shared" si="938"/>
        <v>399</v>
      </c>
      <c r="AP154" s="20">
        <f t="shared" si="939"/>
        <v>1131</v>
      </c>
      <c r="AQ154" s="20">
        <f t="shared" si="940"/>
        <v>168</v>
      </c>
      <c r="AR154" s="20">
        <f t="shared" si="941"/>
        <v>729</v>
      </c>
      <c r="AS154" s="20">
        <f t="shared" si="942"/>
        <v>195</v>
      </c>
      <c r="AT154" s="20">
        <f t="shared" si="943"/>
        <v>213</v>
      </c>
      <c r="AU154" s="20">
        <f t="shared" si="944"/>
        <v>375</v>
      </c>
      <c r="AV154" s="20">
        <f t="shared" si="945"/>
        <v>246</v>
      </c>
      <c r="AW154" s="20">
        <f t="shared" si="946"/>
        <v>525</v>
      </c>
      <c r="AX154" s="20">
        <f t="shared" si="947"/>
        <v>231</v>
      </c>
      <c r="AY154" s="20">
        <f t="shared" si="948"/>
        <v>693</v>
      </c>
      <c r="AZ154" s="20">
        <f t="shared" si="949"/>
        <v>618</v>
      </c>
      <c r="BA154" s="14"/>
      <c r="BB154" s="21">
        <f>AD154*11.7/270</f>
        <v>21.839999999999996</v>
      </c>
      <c r="BC154" s="21">
        <f t="shared" ref="BC154:BX154" si="1004">AE154*11.7/270</f>
        <v>48.23</v>
      </c>
      <c r="BD154" s="21">
        <f t="shared" si="1004"/>
        <v>6.89</v>
      </c>
      <c r="BE154" s="21">
        <f t="shared" si="1004"/>
        <v>33.929999999999993</v>
      </c>
      <c r="BF154" s="21">
        <f t="shared" si="1004"/>
        <v>11.569999999999999</v>
      </c>
      <c r="BG154" s="21">
        <f t="shared" si="1004"/>
        <v>10.919999999999998</v>
      </c>
      <c r="BH154" s="21">
        <f t="shared" si="1004"/>
        <v>23.009999999999998</v>
      </c>
      <c r="BI154" s="21">
        <f t="shared" si="1004"/>
        <v>10.53</v>
      </c>
      <c r="BJ154" s="21">
        <f t="shared" si="1004"/>
        <v>31.589999999999996</v>
      </c>
      <c r="BK154" s="21">
        <f t="shared" si="1004"/>
        <v>27.169999999999998</v>
      </c>
      <c r="BL154" s="21">
        <f t="shared" si="1004"/>
        <v>0</v>
      </c>
      <c r="BM154" s="21">
        <f t="shared" si="1004"/>
        <v>17.289999999999996</v>
      </c>
      <c r="BN154" s="21">
        <f t="shared" si="1004"/>
        <v>49.01</v>
      </c>
      <c r="BO154" s="21">
        <f t="shared" si="1004"/>
        <v>7.2799999999999994</v>
      </c>
      <c r="BP154" s="21">
        <f t="shared" si="1004"/>
        <v>31.589999999999996</v>
      </c>
      <c r="BQ154" s="21">
        <f t="shared" si="1004"/>
        <v>8.4499999999999993</v>
      </c>
      <c r="BR154" s="21">
        <f t="shared" si="1004"/>
        <v>9.23</v>
      </c>
      <c r="BS154" s="21">
        <f t="shared" si="1004"/>
        <v>16.25</v>
      </c>
      <c r="BT154" s="21">
        <f t="shared" si="1004"/>
        <v>10.66</v>
      </c>
      <c r="BU154" s="21">
        <f t="shared" si="1004"/>
        <v>22.75</v>
      </c>
      <c r="BV154" s="21">
        <f t="shared" si="1004"/>
        <v>10.01</v>
      </c>
      <c r="BW154" s="21">
        <f t="shared" si="1004"/>
        <v>30.029999999999998</v>
      </c>
      <c r="BX154" s="21">
        <f t="shared" si="1004"/>
        <v>26.779999999999998</v>
      </c>
      <c r="BY154" s="14"/>
      <c r="BZ154" s="21">
        <f t="shared" si="951"/>
        <v>52.944485076351434</v>
      </c>
      <c r="CA154" s="21">
        <f t="shared" si="952"/>
        <v>34.622492689002037</v>
      </c>
      <c r="CB154" s="21">
        <f t="shared" si="953"/>
        <v>15.909472021409131</v>
      </c>
      <c r="CC154" s="21">
        <f t="shared" si="954"/>
        <v>25.304959988113001</v>
      </c>
      <c r="CD154" s="21">
        <f t="shared" si="955"/>
        <v>41.666977332175172</v>
      </c>
      <c r="CE154" s="21"/>
      <c r="CF154" s="21">
        <f t="shared" si="956"/>
        <v>51.970416584822559</v>
      </c>
      <c r="CG154" s="21">
        <f t="shared" si="957"/>
        <v>32.417996545129064</v>
      </c>
      <c r="CH154" s="21">
        <f t="shared" si="958"/>
        <v>12.513808373153234</v>
      </c>
      <c r="CI154" s="21">
        <f t="shared" si="959"/>
        <v>19.434456514140034</v>
      </c>
      <c r="CJ154" s="21">
        <f t="shared" si="960"/>
        <v>24.854830516420748</v>
      </c>
      <c r="CK154" s="21">
        <f t="shared" si="961"/>
        <v>40.236417584074253</v>
      </c>
      <c r="CL154" s="16"/>
      <c r="CM154" s="21">
        <f t="shared" si="962"/>
        <v>20.687979601691413</v>
      </c>
      <c r="CN154" s="21">
        <f t="shared" si="963"/>
        <v>23.48110942864497</v>
      </c>
      <c r="CO154" s="21">
        <f t="shared" si="964"/>
        <v>11.446645796913609</v>
      </c>
      <c r="CP154" s="21">
        <f t="shared" si="965"/>
        <v>18.721805468490476</v>
      </c>
      <c r="CQ154" s="21">
        <f t="shared" si="966"/>
        <v>23.207457853026469</v>
      </c>
      <c r="CR154" s="21"/>
      <c r="CS154" s="21">
        <f t="shared" si="967"/>
        <v>20.091204543282117</v>
      </c>
      <c r="CT154" s="21">
        <f t="shared" si="968"/>
        <v>22.390589541144283</v>
      </c>
      <c r="CU154" s="21">
        <f t="shared" si="969"/>
        <v>7.9300000000000006</v>
      </c>
      <c r="CV154" s="21">
        <f t="shared" si="970"/>
        <v>6.5324191537285783</v>
      </c>
      <c r="CW154" s="21">
        <f t="shared" si="971"/>
        <v>18.281993873754576</v>
      </c>
      <c r="CX154" s="21">
        <f t="shared" si="972"/>
        <v>25.621875419258444</v>
      </c>
      <c r="CY154" s="21">
        <f t="shared" si="973"/>
        <v>22.771161586533083</v>
      </c>
      <c r="CZ154" s="21">
        <f t="shared" si="974"/>
        <v>21.207140306981511</v>
      </c>
    </row>
    <row r="155" spans="1:104" s="10" customFormat="1">
      <c r="A155" s="9" t="s">
        <v>154</v>
      </c>
      <c r="B155" s="10">
        <v>2859</v>
      </c>
      <c r="C155" s="10">
        <v>2589</v>
      </c>
      <c r="D155" s="10">
        <v>3354</v>
      </c>
      <c r="E155" s="10">
        <v>1446</v>
      </c>
      <c r="F155" s="10">
        <v>2958</v>
      </c>
      <c r="G155" s="10">
        <v>1986</v>
      </c>
      <c r="H155" s="10">
        <v>3114</v>
      </c>
      <c r="I155" s="10">
        <v>2325</v>
      </c>
      <c r="J155" s="10">
        <v>3435</v>
      </c>
      <c r="K155" s="10">
        <v>2313</v>
      </c>
      <c r="L155" s="10">
        <v>3624</v>
      </c>
      <c r="M155" s="10">
        <v>1917</v>
      </c>
      <c r="O155" s="10">
        <v>2058</v>
      </c>
      <c r="P155" s="10">
        <v>2574</v>
      </c>
      <c r="Q155" s="10">
        <v>1530</v>
      </c>
      <c r="R155" s="10">
        <v>1503</v>
      </c>
      <c r="S155" s="10">
        <v>1908</v>
      </c>
      <c r="T155" s="10">
        <v>2007</v>
      </c>
      <c r="U155" s="10">
        <v>1830</v>
      </c>
      <c r="V155" s="10">
        <v>2370</v>
      </c>
      <c r="W155" s="10">
        <v>1656</v>
      </c>
      <c r="X155" s="10">
        <v>2340</v>
      </c>
      <c r="Y155" s="10">
        <v>1431</v>
      </c>
      <c r="Z155" s="10">
        <v>2388</v>
      </c>
      <c r="AA155" s="10">
        <v>1191</v>
      </c>
      <c r="AB155" s="10">
        <v>2061</v>
      </c>
      <c r="AC155" s="3"/>
      <c r="AD155" s="10">
        <f t="shared" si="928"/>
        <v>495</v>
      </c>
      <c r="AE155" s="10">
        <f t="shared" si="929"/>
        <v>1143</v>
      </c>
      <c r="AF155" s="10">
        <f t="shared" si="930"/>
        <v>99</v>
      </c>
      <c r="AG155" s="10">
        <f t="shared" si="931"/>
        <v>603</v>
      </c>
      <c r="AH155" s="10">
        <f t="shared" si="932"/>
        <v>255</v>
      </c>
      <c r="AI155" s="10">
        <f t="shared" si="933"/>
        <v>264</v>
      </c>
      <c r="AJ155" s="10">
        <f t="shared" si="934"/>
        <v>576</v>
      </c>
      <c r="AK155" s="10">
        <f t="shared" si="935"/>
        <v>276</v>
      </c>
      <c r="AL155" s="10">
        <f t="shared" si="936"/>
        <v>765</v>
      </c>
      <c r="AM155" s="10">
        <f t="shared" si="937"/>
        <v>672</v>
      </c>
      <c r="AO155" s="10">
        <f t="shared" si="938"/>
        <v>528</v>
      </c>
      <c r="AP155" s="10">
        <f t="shared" si="939"/>
        <v>1071</v>
      </c>
      <c r="AQ155" s="10">
        <f t="shared" si="940"/>
        <v>150</v>
      </c>
      <c r="AR155" s="10">
        <f t="shared" si="941"/>
        <v>567</v>
      </c>
      <c r="AS155" s="10">
        <f t="shared" si="942"/>
        <v>228</v>
      </c>
      <c r="AT155" s="10">
        <f t="shared" si="943"/>
        <v>204</v>
      </c>
      <c r="AU155" s="10">
        <f t="shared" si="944"/>
        <v>402</v>
      </c>
      <c r="AV155" s="10">
        <f t="shared" si="945"/>
        <v>234</v>
      </c>
      <c r="AW155" s="10">
        <f t="shared" si="946"/>
        <v>627</v>
      </c>
      <c r="AX155" s="10">
        <f t="shared" si="947"/>
        <v>186</v>
      </c>
      <c r="AY155" s="10">
        <f t="shared" si="948"/>
        <v>867</v>
      </c>
      <c r="AZ155" s="10">
        <f t="shared" si="949"/>
        <v>513</v>
      </c>
      <c r="BA155" s="3"/>
      <c r="BB155" s="11">
        <f>AD155*11.7/306</f>
        <v>18.926470588235293</v>
      </c>
      <c r="BC155" s="11">
        <f t="shared" ref="BC155:BX155" si="1005">AE155*11.7/306</f>
        <v>43.702941176470581</v>
      </c>
      <c r="BD155" s="11">
        <f t="shared" si="1005"/>
        <v>3.7852941176470587</v>
      </c>
      <c r="BE155" s="11">
        <f t="shared" si="1005"/>
        <v>23.055882352941175</v>
      </c>
      <c r="BF155" s="11">
        <f t="shared" si="1005"/>
        <v>9.75</v>
      </c>
      <c r="BG155" s="11">
        <f t="shared" si="1005"/>
        <v>10.094117647058823</v>
      </c>
      <c r="BH155" s="11">
        <f t="shared" si="1005"/>
        <v>22.023529411764706</v>
      </c>
      <c r="BI155" s="11">
        <f t="shared" si="1005"/>
        <v>10.552941176470588</v>
      </c>
      <c r="BJ155" s="11">
        <f t="shared" si="1005"/>
        <v>29.25</v>
      </c>
      <c r="BK155" s="11">
        <f t="shared" si="1005"/>
        <v>25.694117647058821</v>
      </c>
      <c r="BL155" s="11">
        <f t="shared" si="1005"/>
        <v>0</v>
      </c>
      <c r="BM155" s="11">
        <f t="shared" si="1005"/>
        <v>20.188235294117646</v>
      </c>
      <c r="BN155" s="11">
        <f t="shared" si="1005"/>
        <v>40.949999999999996</v>
      </c>
      <c r="BO155" s="11">
        <f t="shared" si="1005"/>
        <v>5.7352941176470589</v>
      </c>
      <c r="BP155" s="11">
        <f t="shared" si="1005"/>
        <v>21.679411764705883</v>
      </c>
      <c r="BQ155" s="11">
        <f t="shared" si="1005"/>
        <v>8.7176470588235286</v>
      </c>
      <c r="BR155" s="11">
        <f t="shared" si="1005"/>
        <v>7.7999999999999989</v>
      </c>
      <c r="BS155" s="11">
        <f t="shared" si="1005"/>
        <v>15.370588235294116</v>
      </c>
      <c r="BT155" s="11">
        <f t="shared" si="1005"/>
        <v>8.9470588235294102</v>
      </c>
      <c r="BU155" s="11">
        <f t="shared" si="1005"/>
        <v>23.973529411764705</v>
      </c>
      <c r="BV155" s="11">
        <f t="shared" si="1005"/>
        <v>7.1117647058823525</v>
      </c>
      <c r="BW155" s="11">
        <f t="shared" si="1005"/>
        <v>33.15</v>
      </c>
      <c r="BX155" s="11">
        <f t="shared" si="1005"/>
        <v>19.61470588235294</v>
      </c>
      <c r="BY155" s="3"/>
      <c r="BZ155" s="11">
        <f t="shared" si="951"/>
        <v>47.625186156081149</v>
      </c>
      <c r="CA155" s="11">
        <f t="shared" si="952"/>
        <v>23.364549270845302</v>
      </c>
      <c r="CB155" s="11">
        <f t="shared" si="953"/>
        <v>14.034019775982374</v>
      </c>
      <c r="CC155" s="11">
        <f t="shared" si="954"/>
        <v>24.421310677867261</v>
      </c>
      <c r="CD155" s="11">
        <f t="shared" si="955"/>
        <v>38.932636459157244</v>
      </c>
      <c r="CE155" s="11"/>
      <c r="CF155" s="11">
        <f t="shared" si="956"/>
        <v>45.655967236393721</v>
      </c>
      <c r="CG155" s="11">
        <f t="shared" si="957"/>
        <v>22.425220022991631</v>
      </c>
      <c r="CH155" s="11">
        <f t="shared" si="958"/>
        <v>11.697750648830505</v>
      </c>
      <c r="CI155" s="11">
        <f t="shared" si="959"/>
        <v>17.784961183276653</v>
      </c>
      <c r="CJ155" s="11">
        <f t="shared" si="960"/>
        <v>25.006145438443355</v>
      </c>
      <c r="CK155" s="11">
        <f t="shared" si="961"/>
        <v>38.518296780247319</v>
      </c>
      <c r="CL155" s="5"/>
      <c r="CM155" s="11">
        <f t="shared" si="962"/>
        <v>25.603832974298562</v>
      </c>
      <c r="CN155" s="11">
        <f t="shared" si="963"/>
        <v>14.268323677069889</v>
      </c>
      <c r="CO155" s="11">
        <f t="shared" si="964"/>
        <v>12.282102558299828</v>
      </c>
      <c r="CP155" s="11">
        <f t="shared" si="965"/>
        <v>16.777279340707317</v>
      </c>
      <c r="CQ155" s="11">
        <f t="shared" si="966"/>
        <v>20.757961952683736</v>
      </c>
      <c r="CR155" s="11"/>
      <c r="CS155" s="11">
        <f t="shared" si="967"/>
        <v>24.088235294117645</v>
      </c>
      <c r="CT155" s="11">
        <f t="shared" si="968"/>
        <v>14.196214284097012</v>
      </c>
      <c r="CU155" s="11">
        <f t="shared" si="969"/>
        <v>6.7511014095638151</v>
      </c>
      <c r="CV155" s="11">
        <f t="shared" si="970"/>
        <v>8.7965278027232454</v>
      </c>
      <c r="CW155" s="11">
        <f t="shared" si="971"/>
        <v>15.5090667197943</v>
      </c>
      <c r="CX155" s="11">
        <f t="shared" si="972"/>
        <v>24.96401649128526</v>
      </c>
      <c r="CY155" s="11">
        <f t="shared" si="973"/>
        <v>15.967207149412484</v>
      </c>
      <c r="CZ155" s="11">
        <f t="shared" si="974"/>
        <v>20.734178943729319</v>
      </c>
    </row>
    <row r="156" spans="1:104" s="10" customFormat="1">
      <c r="A156" s="9" t="s">
        <v>155</v>
      </c>
      <c r="B156" s="10">
        <v>3003</v>
      </c>
      <c r="C156" s="10">
        <v>2415</v>
      </c>
      <c r="D156" s="10">
        <v>3459</v>
      </c>
      <c r="E156" s="10">
        <v>1071</v>
      </c>
      <c r="F156" s="10">
        <v>3045</v>
      </c>
      <c r="G156" s="10">
        <v>1686</v>
      </c>
      <c r="H156" s="10">
        <v>3264</v>
      </c>
      <c r="I156" s="10">
        <v>2394</v>
      </c>
      <c r="J156" s="10">
        <v>3618</v>
      </c>
      <c r="K156" s="10">
        <v>2394</v>
      </c>
      <c r="L156" s="10">
        <v>3786</v>
      </c>
      <c r="M156" s="10">
        <v>1590</v>
      </c>
      <c r="O156" s="10">
        <v>2100</v>
      </c>
      <c r="P156" s="10">
        <v>2442</v>
      </c>
      <c r="Q156" s="10">
        <v>1473</v>
      </c>
      <c r="R156" s="10">
        <v>1266</v>
      </c>
      <c r="S156" s="10">
        <v>1893</v>
      </c>
      <c r="T156" s="10">
        <v>1779</v>
      </c>
      <c r="U156" s="10">
        <v>1890</v>
      </c>
      <c r="V156" s="10">
        <v>2457</v>
      </c>
      <c r="W156" s="10">
        <v>1686</v>
      </c>
      <c r="X156" s="10">
        <v>2493</v>
      </c>
      <c r="Y156" s="10">
        <v>1479</v>
      </c>
      <c r="Z156" s="10">
        <v>2520</v>
      </c>
      <c r="AA156" s="10">
        <v>1167</v>
      </c>
      <c r="AB156" s="10">
        <v>1920</v>
      </c>
      <c r="AC156" s="3"/>
      <c r="AD156" s="10">
        <f t="shared" si="928"/>
        <v>456</v>
      </c>
      <c r="AE156" s="10">
        <f t="shared" si="929"/>
        <v>1344</v>
      </c>
      <c r="AF156" s="10">
        <f t="shared" si="930"/>
        <v>42</v>
      </c>
      <c r="AG156" s="10">
        <f t="shared" si="931"/>
        <v>729</v>
      </c>
      <c r="AH156" s="10">
        <f t="shared" si="932"/>
        <v>261</v>
      </c>
      <c r="AI156" s="10">
        <f t="shared" si="933"/>
        <v>21</v>
      </c>
      <c r="AJ156" s="10">
        <f t="shared" si="934"/>
        <v>615</v>
      </c>
      <c r="AK156" s="10">
        <f t="shared" si="935"/>
        <v>21</v>
      </c>
      <c r="AL156" s="10">
        <f t="shared" si="936"/>
        <v>783</v>
      </c>
      <c r="AM156" s="10">
        <f t="shared" si="937"/>
        <v>825</v>
      </c>
      <c r="AO156" s="10">
        <f t="shared" si="938"/>
        <v>627</v>
      </c>
      <c r="AP156" s="10">
        <f t="shared" si="939"/>
        <v>1176</v>
      </c>
      <c r="AQ156" s="10">
        <f t="shared" si="940"/>
        <v>207</v>
      </c>
      <c r="AR156" s="10">
        <f t="shared" si="941"/>
        <v>663</v>
      </c>
      <c r="AS156" s="10">
        <f t="shared" si="942"/>
        <v>210</v>
      </c>
      <c r="AT156" s="10">
        <f t="shared" si="943"/>
        <v>15</v>
      </c>
      <c r="AU156" s="10">
        <f t="shared" si="944"/>
        <v>414</v>
      </c>
      <c r="AV156" s="10">
        <f t="shared" si="945"/>
        <v>51</v>
      </c>
      <c r="AW156" s="10">
        <f t="shared" si="946"/>
        <v>621</v>
      </c>
      <c r="AX156" s="10">
        <f t="shared" si="947"/>
        <v>78</v>
      </c>
      <c r="AY156" s="10">
        <f t="shared" si="948"/>
        <v>933</v>
      </c>
      <c r="AZ156" s="10">
        <f t="shared" si="949"/>
        <v>522</v>
      </c>
      <c r="BA156" s="3"/>
      <c r="BB156" s="11">
        <f>AD156*11.7/345.15</f>
        <v>15.457627118644067</v>
      </c>
      <c r="BC156" s="11">
        <f t="shared" ref="BC156:BX156" si="1006">AE156*11.7/345.15</f>
        <v>45.559322033898304</v>
      </c>
      <c r="BD156" s="11">
        <f t="shared" si="1006"/>
        <v>1.423728813559322</v>
      </c>
      <c r="BE156" s="11">
        <f t="shared" si="1006"/>
        <v>24.711864406779661</v>
      </c>
      <c r="BF156" s="11">
        <f t="shared" si="1006"/>
        <v>8.8474576271186436</v>
      </c>
      <c r="BG156" s="11">
        <f t="shared" si="1006"/>
        <v>0.71186440677966101</v>
      </c>
      <c r="BH156" s="11">
        <f t="shared" si="1006"/>
        <v>20.847457627118647</v>
      </c>
      <c r="BI156" s="11">
        <f t="shared" si="1006"/>
        <v>0.71186440677966101</v>
      </c>
      <c r="BJ156" s="11">
        <f t="shared" si="1006"/>
        <v>26.542372881355931</v>
      </c>
      <c r="BK156" s="11">
        <f t="shared" si="1006"/>
        <v>27.966101694915256</v>
      </c>
      <c r="BL156" s="11">
        <f t="shared" si="1006"/>
        <v>0</v>
      </c>
      <c r="BM156" s="11">
        <f t="shared" si="1006"/>
        <v>21.254237288135595</v>
      </c>
      <c r="BN156" s="11">
        <f t="shared" si="1006"/>
        <v>39.864406779661017</v>
      </c>
      <c r="BO156" s="11">
        <f t="shared" si="1006"/>
        <v>7.0169491525423719</v>
      </c>
      <c r="BP156" s="11">
        <f t="shared" si="1006"/>
        <v>22.474576271186439</v>
      </c>
      <c r="BQ156" s="11">
        <f t="shared" si="1006"/>
        <v>7.1186440677966107</v>
      </c>
      <c r="BR156" s="11">
        <f t="shared" si="1006"/>
        <v>0.50847457627118653</v>
      </c>
      <c r="BS156" s="11">
        <f t="shared" si="1006"/>
        <v>14.033898305084744</v>
      </c>
      <c r="BT156" s="11">
        <f t="shared" si="1006"/>
        <v>1.7288135593220337</v>
      </c>
      <c r="BU156" s="11">
        <f t="shared" si="1006"/>
        <v>21.050847457627121</v>
      </c>
      <c r="BV156" s="11">
        <f t="shared" si="1006"/>
        <v>2.6440677966101696</v>
      </c>
      <c r="BW156" s="11">
        <f t="shared" si="1006"/>
        <v>31.627118644067796</v>
      </c>
      <c r="BX156" s="11">
        <f t="shared" si="1006"/>
        <v>17.694915254237287</v>
      </c>
      <c r="BY156" s="3"/>
      <c r="BZ156" s="11">
        <f t="shared" si="951"/>
        <v>48.110186658622432</v>
      </c>
      <c r="CA156" s="11">
        <f t="shared" si="952"/>
        <v>24.75284319413878</v>
      </c>
      <c r="CB156" s="11">
        <f t="shared" si="953"/>
        <v>8.876049650452595</v>
      </c>
      <c r="CC156" s="11">
        <f t="shared" si="954"/>
        <v>20.859607868992821</v>
      </c>
      <c r="CD156" s="11">
        <f t="shared" si="955"/>
        <v>38.556457334450229</v>
      </c>
      <c r="CE156" s="11"/>
      <c r="CF156" s="11">
        <f t="shared" si="956"/>
        <v>45.176470984292884</v>
      </c>
      <c r="CG156" s="11">
        <f t="shared" si="957"/>
        <v>23.544514307556689</v>
      </c>
      <c r="CH156" s="11">
        <f t="shared" si="958"/>
        <v>7.1367807699753563</v>
      </c>
      <c r="CI156" s="11">
        <f t="shared" si="959"/>
        <v>14.139982247526204</v>
      </c>
      <c r="CJ156" s="11">
        <f t="shared" si="960"/>
        <v>21.216250215279729</v>
      </c>
      <c r="CK156" s="11">
        <f t="shared" si="961"/>
        <v>36.240649270957888</v>
      </c>
      <c r="CL156" s="5"/>
      <c r="CM156" s="11">
        <f t="shared" si="962"/>
        <v>25.130992641596308</v>
      </c>
      <c r="CN156" s="11">
        <f t="shared" si="963"/>
        <v>25.121937614309747</v>
      </c>
      <c r="CO156" s="11">
        <f t="shared" si="964"/>
        <v>12.000000000000004</v>
      </c>
      <c r="CP156" s="11">
        <f t="shared" si="965"/>
        <v>27.842871797121525</v>
      </c>
      <c r="CQ156" s="11">
        <f t="shared" si="966"/>
        <v>20.794061424357807</v>
      </c>
      <c r="CR156" s="11"/>
      <c r="CS156" s="11">
        <f t="shared" si="967"/>
        <v>22.474576271186443</v>
      </c>
      <c r="CT156" s="11">
        <f t="shared" si="968"/>
        <v>21.966337098550301</v>
      </c>
      <c r="CU156" s="11">
        <f t="shared" si="969"/>
        <v>7.0221056955791443</v>
      </c>
      <c r="CV156" s="11">
        <f t="shared" si="970"/>
        <v>7.0763879011992463</v>
      </c>
      <c r="CW156" s="11">
        <f t="shared" si="971"/>
        <v>18.395258122730866</v>
      </c>
      <c r="CX156" s="11">
        <f t="shared" si="972"/>
        <v>24.476172538207038</v>
      </c>
      <c r="CY156" s="11">
        <f t="shared" si="973"/>
        <v>21.900325246588203</v>
      </c>
      <c r="CZ156" s="11">
        <f t="shared" si="974"/>
        <v>23.75789984885833</v>
      </c>
    </row>
    <row r="157" spans="1:104" s="20" customFormat="1" ht="15.75" thickBot="1">
      <c r="A157" s="19" t="s">
        <v>156</v>
      </c>
      <c r="B157" s="20">
        <v>2955</v>
      </c>
      <c r="C157" s="20">
        <v>2703</v>
      </c>
      <c r="D157" s="20">
        <v>3426</v>
      </c>
      <c r="E157" s="20">
        <v>1368</v>
      </c>
      <c r="F157" s="20">
        <v>3018</v>
      </c>
      <c r="G157" s="20">
        <v>1932</v>
      </c>
      <c r="H157" s="20">
        <v>3228</v>
      </c>
      <c r="I157" s="20">
        <v>2409</v>
      </c>
      <c r="J157" s="20">
        <v>3543</v>
      </c>
      <c r="K157" s="20">
        <v>2364</v>
      </c>
      <c r="L157" s="20">
        <v>3744</v>
      </c>
      <c r="M157" s="20">
        <v>1785</v>
      </c>
      <c r="O157" s="20">
        <v>2112</v>
      </c>
      <c r="P157" s="20">
        <v>2724</v>
      </c>
      <c r="Q157" s="20">
        <v>1446</v>
      </c>
      <c r="R157" s="20">
        <v>1467</v>
      </c>
      <c r="S157" s="20">
        <v>1848</v>
      </c>
      <c r="T157" s="20">
        <v>1935</v>
      </c>
      <c r="U157" s="20">
        <v>1845</v>
      </c>
      <c r="V157" s="20">
        <v>2478</v>
      </c>
      <c r="W157" s="20">
        <v>1662</v>
      </c>
      <c r="X157" s="20">
        <v>2454</v>
      </c>
      <c r="Y157" s="20">
        <v>1443</v>
      </c>
      <c r="Z157" s="20">
        <v>2490</v>
      </c>
      <c r="AA157" s="20">
        <v>1119</v>
      </c>
      <c r="AB157" s="20">
        <v>1956</v>
      </c>
      <c r="AC157" s="14"/>
      <c r="AD157" s="20">
        <f t="shared" si="928"/>
        <v>471</v>
      </c>
      <c r="AE157" s="20">
        <f t="shared" si="929"/>
        <v>1335</v>
      </c>
      <c r="AF157" s="20">
        <f t="shared" si="930"/>
        <v>63</v>
      </c>
      <c r="AG157" s="20">
        <f t="shared" si="931"/>
        <v>771</v>
      </c>
      <c r="AH157" s="20">
        <f t="shared" si="932"/>
        <v>273</v>
      </c>
      <c r="AI157" s="20">
        <f t="shared" si="933"/>
        <v>294</v>
      </c>
      <c r="AJ157" s="20">
        <f t="shared" si="934"/>
        <v>588</v>
      </c>
      <c r="AK157" s="20">
        <f t="shared" si="935"/>
        <v>339</v>
      </c>
      <c r="AL157" s="20">
        <f t="shared" si="936"/>
        <v>789</v>
      </c>
      <c r="AM157" s="20">
        <f t="shared" si="937"/>
        <v>918</v>
      </c>
      <c r="AO157" s="20">
        <f t="shared" si="938"/>
        <v>666</v>
      </c>
      <c r="AP157" s="20">
        <f t="shared" si="939"/>
        <v>1257</v>
      </c>
      <c r="AQ157" s="20">
        <f t="shared" si="940"/>
        <v>264</v>
      </c>
      <c r="AR157" s="20">
        <f t="shared" si="941"/>
        <v>789</v>
      </c>
      <c r="AS157" s="20">
        <f t="shared" si="942"/>
        <v>267</v>
      </c>
      <c r="AT157" s="20">
        <f t="shared" si="943"/>
        <v>246</v>
      </c>
      <c r="AU157" s="20">
        <f t="shared" si="944"/>
        <v>450</v>
      </c>
      <c r="AV157" s="20">
        <f t="shared" si="945"/>
        <v>270</v>
      </c>
      <c r="AW157" s="20">
        <f t="shared" si="946"/>
        <v>669</v>
      </c>
      <c r="AX157" s="20">
        <f t="shared" si="947"/>
        <v>234</v>
      </c>
      <c r="AY157" s="20">
        <f t="shared" si="948"/>
        <v>993</v>
      </c>
      <c r="AZ157" s="20">
        <f t="shared" si="949"/>
        <v>768</v>
      </c>
      <c r="BA157" s="14"/>
      <c r="BB157" s="21">
        <f>AD157*11.7/327</f>
        <v>16.852293577981651</v>
      </c>
      <c r="BC157" s="21">
        <f t="shared" ref="BC157:BX157" si="1007">AE157*11.7/327</f>
        <v>47.766055045871553</v>
      </c>
      <c r="BD157" s="21">
        <f t="shared" si="1007"/>
        <v>2.2541284403669724</v>
      </c>
      <c r="BE157" s="21">
        <f t="shared" si="1007"/>
        <v>27.586238532110087</v>
      </c>
      <c r="BF157" s="21">
        <f t="shared" si="1007"/>
        <v>9.7678899082568797</v>
      </c>
      <c r="BG157" s="21">
        <f t="shared" si="1007"/>
        <v>10.51926605504587</v>
      </c>
      <c r="BH157" s="21">
        <f t="shared" si="1007"/>
        <v>21.03853211009174</v>
      </c>
      <c r="BI157" s="21">
        <f t="shared" si="1007"/>
        <v>12.129357798165136</v>
      </c>
      <c r="BJ157" s="21">
        <f t="shared" si="1007"/>
        <v>28.230275229357797</v>
      </c>
      <c r="BK157" s="21">
        <f t="shared" si="1007"/>
        <v>32.845871559633025</v>
      </c>
      <c r="BL157" s="21">
        <f t="shared" si="1007"/>
        <v>0</v>
      </c>
      <c r="BM157" s="21">
        <f t="shared" si="1007"/>
        <v>23.829357798165137</v>
      </c>
      <c r="BN157" s="21">
        <f t="shared" si="1007"/>
        <v>44.975229357798163</v>
      </c>
      <c r="BO157" s="21">
        <f t="shared" si="1007"/>
        <v>9.4458715596330265</v>
      </c>
      <c r="BP157" s="21">
        <f t="shared" si="1007"/>
        <v>28.230275229357797</v>
      </c>
      <c r="BQ157" s="21">
        <f t="shared" si="1007"/>
        <v>9.5532110091743103</v>
      </c>
      <c r="BR157" s="21">
        <f t="shared" si="1007"/>
        <v>8.80183486238532</v>
      </c>
      <c r="BS157" s="21">
        <f t="shared" si="1007"/>
        <v>16.100917431192659</v>
      </c>
      <c r="BT157" s="21">
        <f t="shared" si="1007"/>
        <v>9.6605504587155959</v>
      </c>
      <c r="BU157" s="21">
        <f t="shared" si="1007"/>
        <v>23.936697247706419</v>
      </c>
      <c r="BV157" s="21">
        <f t="shared" si="1007"/>
        <v>8.3724770642201829</v>
      </c>
      <c r="BW157" s="21">
        <f t="shared" si="1007"/>
        <v>35.52935779816513</v>
      </c>
      <c r="BX157" s="21">
        <f t="shared" si="1007"/>
        <v>27.478899082568802</v>
      </c>
      <c r="BY157" s="14"/>
      <c r="BZ157" s="21">
        <f t="shared" si="951"/>
        <v>50.651710864330269</v>
      </c>
      <c r="CA157" s="21">
        <f t="shared" si="952"/>
        <v>27.678180058958837</v>
      </c>
      <c r="CB157" s="21">
        <f t="shared" si="953"/>
        <v>14.355021128395002</v>
      </c>
      <c r="CC157" s="21">
        <f t="shared" si="954"/>
        <v>24.284586756691386</v>
      </c>
      <c r="CD157" s="21">
        <f t="shared" si="955"/>
        <v>43.310503553262947</v>
      </c>
      <c r="CE157" s="21"/>
      <c r="CF157" s="21">
        <f t="shared" si="956"/>
        <v>50.898030893734223</v>
      </c>
      <c r="CG157" s="21">
        <f t="shared" si="957"/>
        <v>29.768656823013973</v>
      </c>
      <c r="CH157" s="21">
        <f t="shared" si="958"/>
        <v>12.989847479108862</v>
      </c>
      <c r="CI157" s="21">
        <f t="shared" si="959"/>
        <v>18.776735000832115</v>
      </c>
      <c r="CJ157" s="21">
        <f t="shared" si="960"/>
        <v>25.358703581201642</v>
      </c>
      <c r="CK157" s="21">
        <f t="shared" si="961"/>
        <v>44.915756259246464</v>
      </c>
      <c r="CL157" s="16"/>
      <c r="CM157" s="21">
        <f t="shared" si="962"/>
        <v>24.906453378876499</v>
      </c>
      <c r="CN157" s="21">
        <f t="shared" si="963"/>
        <v>18.647738761823501</v>
      </c>
      <c r="CO157" s="21">
        <f t="shared" si="964"/>
        <v>11.385067898921015</v>
      </c>
      <c r="CP157" s="21">
        <f t="shared" si="965"/>
        <v>21.929320817631336</v>
      </c>
      <c r="CQ157" s="21">
        <f t="shared" si="966"/>
        <v>18.763537558842074</v>
      </c>
      <c r="CR157" s="21"/>
      <c r="CS157" s="21">
        <f t="shared" si="967"/>
        <v>22.074378023799781</v>
      </c>
      <c r="CT157" s="21">
        <f t="shared" si="968"/>
        <v>19.428736882526191</v>
      </c>
      <c r="CU157" s="21">
        <f t="shared" si="969"/>
        <v>6.60377557646542</v>
      </c>
      <c r="CV157" s="21">
        <f t="shared" si="970"/>
        <v>7.9409431683202065</v>
      </c>
      <c r="CW157" s="21">
        <f t="shared" si="971"/>
        <v>22.348269306176675</v>
      </c>
      <c r="CX157" s="21">
        <f t="shared" si="972"/>
        <v>21.047840105338775</v>
      </c>
      <c r="CY157" s="21">
        <f t="shared" si="973"/>
        <v>19.726234146688149</v>
      </c>
      <c r="CZ157" s="21">
        <f t="shared" si="974"/>
        <v>26.362053083441296</v>
      </c>
    </row>
    <row r="158" spans="1:104" s="10" customFormat="1">
      <c r="A158" s="9" t="s">
        <v>157</v>
      </c>
      <c r="B158" s="10">
        <v>3102</v>
      </c>
      <c r="C158" s="10">
        <v>2142</v>
      </c>
      <c r="D158" s="10">
        <v>3570</v>
      </c>
      <c r="E158" s="10">
        <v>1065</v>
      </c>
      <c r="F158" s="10">
        <v>3321</v>
      </c>
      <c r="G158" s="10">
        <v>1548</v>
      </c>
      <c r="H158" s="10">
        <v>3450</v>
      </c>
      <c r="I158" s="10">
        <v>1953</v>
      </c>
      <c r="J158" s="10">
        <v>3747</v>
      </c>
      <c r="K158" s="10">
        <v>1989</v>
      </c>
      <c r="L158" s="10">
        <v>3939</v>
      </c>
      <c r="M158" s="10">
        <v>1584</v>
      </c>
      <c r="O158" s="10">
        <v>2361</v>
      </c>
      <c r="P158" s="10">
        <v>2157</v>
      </c>
      <c r="Q158" s="10">
        <v>1887</v>
      </c>
      <c r="R158" s="10">
        <v>1140</v>
      </c>
      <c r="S158" s="10">
        <v>2151</v>
      </c>
      <c r="T158" s="10">
        <v>1593</v>
      </c>
      <c r="U158" s="10">
        <v>2043</v>
      </c>
      <c r="V158" s="10">
        <v>1983</v>
      </c>
      <c r="W158" s="10">
        <v>1890</v>
      </c>
      <c r="X158" s="10">
        <v>1974</v>
      </c>
      <c r="Y158" s="10">
        <v>1707</v>
      </c>
      <c r="Z158" s="10">
        <v>2016</v>
      </c>
      <c r="AA158" s="10">
        <v>1521</v>
      </c>
      <c r="AB158" s="10">
        <v>1596</v>
      </c>
      <c r="AC158" s="3"/>
      <c r="AD158" s="10">
        <f t="shared" si="928"/>
        <v>468</v>
      </c>
      <c r="AE158" s="10">
        <f t="shared" si="929"/>
        <v>1077</v>
      </c>
      <c r="AF158" s="10">
        <f t="shared" si="930"/>
        <v>219</v>
      </c>
      <c r="AG158" s="10">
        <f t="shared" si="931"/>
        <v>594</v>
      </c>
      <c r="AH158" s="10">
        <f t="shared" si="932"/>
        <v>348</v>
      </c>
      <c r="AI158" s="10">
        <f t="shared" si="933"/>
        <v>189</v>
      </c>
      <c r="AJ158" s="10">
        <f t="shared" si="934"/>
        <v>645</v>
      </c>
      <c r="AK158" s="10">
        <f t="shared" si="935"/>
        <v>153</v>
      </c>
      <c r="AL158" s="10">
        <f t="shared" si="936"/>
        <v>837</v>
      </c>
      <c r="AM158" s="10">
        <f t="shared" si="937"/>
        <v>558</v>
      </c>
      <c r="AO158" s="10">
        <f t="shared" si="938"/>
        <v>474</v>
      </c>
      <c r="AP158" s="10">
        <f t="shared" si="939"/>
        <v>1017</v>
      </c>
      <c r="AQ158" s="10">
        <f t="shared" si="940"/>
        <v>210</v>
      </c>
      <c r="AR158" s="10">
        <f t="shared" si="941"/>
        <v>564</v>
      </c>
      <c r="AS158" s="10">
        <f t="shared" si="942"/>
        <v>318</v>
      </c>
      <c r="AT158" s="10">
        <f t="shared" si="943"/>
        <v>174</v>
      </c>
      <c r="AU158" s="10">
        <f t="shared" si="944"/>
        <v>471</v>
      </c>
      <c r="AV158" s="10">
        <f t="shared" si="945"/>
        <v>183</v>
      </c>
      <c r="AW158" s="10">
        <f t="shared" si="946"/>
        <v>654</v>
      </c>
      <c r="AX158" s="10">
        <f t="shared" si="947"/>
        <v>141</v>
      </c>
      <c r="AY158" s="10">
        <f t="shared" si="948"/>
        <v>840</v>
      </c>
      <c r="AZ158" s="10">
        <f t="shared" si="949"/>
        <v>561</v>
      </c>
      <c r="BA158" s="3"/>
      <c r="BB158" s="11">
        <f t="shared" ref="BB158:BK160" si="1008">AD158*11.7/309</f>
        <v>17.720388349514561</v>
      </c>
      <c r="BC158" s="11">
        <f t="shared" si="1008"/>
        <v>40.779611650485435</v>
      </c>
      <c r="BD158" s="11">
        <f t="shared" si="1008"/>
        <v>8.2922330097087364</v>
      </c>
      <c r="BE158" s="11">
        <f t="shared" si="1008"/>
        <v>22.491262135922327</v>
      </c>
      <c r="BF158" s="11">
        <f t="shared" si="1008"/>
        <v>13.176699029126214</v>
      </c>
      <c r="BG158" s="11">
        <f t="shared" si="1008"/>
        <v>7.15631067961165</v>
      </c>
      <c r="BH158" s="11">
        <f t="shared" si="1008"/>
        <v>24.422330097087375</v>
      </c>
      <c r="BI158" s="11">
        <f t="shared" si="1008"/>
        <v>5.7932038834951456</v>
      </c>
      <c r="BJ158" s="11">
        <f t="shared" si="1008"/>
        <v>31.692233009708737</v>
      </c>
      <c r="BK158" s="11">
        <f t="shared" si="1008"/>
        <v>21.128155339805822</v>
      </c>
      <c r="BL158" s="11"/>
      <c r="BM158" s="11">
        <f t="shared" ref="BM158:BX160" si="1009">AO158*11.7/309</f>
        <v>17.947572815533977</v>
      </c>
      <c r="BN158" s="11">
        <f t="shared" si="1009"/>
        <v>38.507766990291259</v>
      </c>
      <c r="BO158" s="11">
        <f t="shared" si="1009"/>
        <v>7.9514563106796112</v>
      </c>
      <c r="BP158" s="11">
        <f t="shared" si="1009"/>
        <v>21.355339805825242</v>
      </c>
      <c r="BQ158" s="11">
        <f t="shared" si="1009"/>
        <v>12.040776699029125</v>
      </c>
      <c r="BR158" s="11">
        <f t="shared" si="1009"/>
        <v>6.5883495145631068</v>
      </c>
      <c r="BS158" s="11">
        <f t="shared" si="1009"/>
        <v>17.833980582524273</v>
      </c>
      <c r="BT158" s="11">
        <f t="shared" si="1009"/>
        <v>6.9291262135922329</v>
      </c>
      <c r="BU158" s="11">
        <f t="shared" si="1009"/>
        <v>24.763106796116503</v>
      </c>
      <c r="BV158" s="11">
        <f t="shared" si="1009"/>
        <v>5.3388349514563105</v>
      </c>
      <c r="BW158" s="11">
        <f t="shared" si="1009"/>
        <v>31.805825242718445</v>
      </c>
      <c r="BX158" s="11">
        <f t="shared" si="1009"/>
        <v>21.241747572815534</v>
      </c>
      <c r="BY158" s="3"/>
      <c r="BZ158" s="11">
        <f t="shared" si="951"/>
        <v>44.463343212381346</v>
      </c>
      <c r="CA158" s="11">
        <f t="shared" si="952"/>
        <v>23.971191058311568</v>
      </c>
      <c r="CB158" s="11">
        <f t="shared" si="953"/>
        <v>14.994605024718039</v>
      </c>
      <c r="CC158" s="11">
        <f t="shared" si="954"/>
        <v>25.100028259084553</v>
      </c>
      <c r="CD158" s="11">
        <f t="shared" si="955"/>
        <v>38.089323716819095</v>
      </c>
      <c r="CE158" s="11"/>
      <c r="CF158" s="11">
        <f t="shared" si="956"/>
        <v>42.484861875113346</v>
      </c>
      <c r="CG158" s="11">
        <f t="shared" si="957"/>
        <v>22.787632515970383</v>
      </c>
      <c r="CH158" s="11">
        <f t="shared" si="958"/>
        <v>13.725401736995776</v>
      </c>
      <c r="CI158" s="11">
        <f t="shared" si="959"/>
        <v>19.132790008301033</v>
      </c>
      <c r="CJ158" s="11">
        <f t="shared" si="960"/>
        <v>25.332086705101158</v>
      </c>
      <c r="CK158" s="11">
        <f t="shared" si="961"/>
        <v>38.246860777292042</v>
      </c>
      <c r="CL158" s="5"/>
      <c r="CM158" s="11">
        <f t="shared" si="962"/>
        <v>20.57556417399848</v>
      </c>
      <c r="CN158" s="11">
        <f t="shared" si="963"/>
        <v>16.094059291000793</v>
      </c>
      <c r="CO158" s="11">
        <f t="shared" si="964"/>
        <v>11.327942366304319</v>
      </c>
      <c r="CP158" s="11">
        <f t="shared" si="965"/>
        <v>16.970922913216757</v>
      </c>
      <c r="CQ158" s="11">
        <f t="shared" si="966"/>
        <v>24.112075363583827</v>
      </c>
      <c r="CR158" s="11"/>
      <c r="CS158" s="11">
        <f t="shared" si="967"/>
        <v>19.852659859500708</v>
      </c>
      <c r="CT158" s="11">
        <f t="shared" si="968"/>
        <v>15.32274595171509</v>
      </c>
      <c r="CU158" s="11">
        <f t="shared" si="969"/>
        <v>5.8032180722720081</v>
      </c>
      <c r="CV158" s="11">
        <f t="shared" si="970"/>
        <v>7.1092767833526409</v>
      </c>
      <c r="CW158" s="11">
        <f t="shared" si="971"/>
        <v>17.392599373316624</v>
      </c>
      <c r="CX158" s="11">
        <f t="shared" si="972"/>
        <v>22.139706115037143</v>
      </c>
      <c r="CY158" s="11">
        <f t="shared" si="973"/>
        <v>17.486564116267303</v>
      </c>
      <c r="CZ158" s="11">
        <f t="shared" si="974"/>
        <v>20.001589271382699</v>
      </c>
    </row>
    <row r="159" spans="1:104" s="10" customFormat="1">
      <c r="A159" s="9" t="s">
        <v>158</v>
      </c>
      <c r="B159" s="10">
        <v>3018</v>
      </c>
      <c r="C159" s="10">
        <v>2370</v>
      </c>
      <c r="D159" s="10">
        <v>3453</v>
      </c>
      <c r="E159" s="10">
        <v>1359</v>
      </c>
      <c r="F159" s="10">
        <v>3231</v>
      </c>
      <c r="G159" s="10">
        <v>1842</v>
      </c>
      <c r="H159" s="10">
        <v>3267</v>
      </c>
      <c r="I159" s="10">
        <v>2412</v>
      </c>
      <c r="J159" s="10">
        <v>3531</v>
      </c>
      <c r="K159" s="10">
        <v>2445</v>
      </c>
      <c r="L159" s="10">
        <v>3813</v>
      </c>
      <c r="M159" s="10">
        <v>1851</v>
      </c>
      <c r="O159" s="10">
        <v>2334</v>
      </c>
      <c r="P159" s="10">
        <v>2394</v>
      </c>
      <c r="Q159" s="10">
        <v>1890</v>
      </c>
      <c r="R159" s="10">
        <v>1437</v>
      </c>
      <c r="S159" s="10">
        <v>2142</v>
      </c>
      <c r="T159" s="10">
        <v>1884</v>
      </c>
      <c r="U159" s="10">
        <v>2112</v>
      </c>
      <c r="V159" s="10">
        <v>2439</v>
      </c>
      <c r="W159" s="10">
        <v>1968</v>
      </c>
      <c r="X159" s="10">
        <v>2454</v>
      </c>
      <c r="Y159" s="10">
        <v>1788</v>
      </c>
      <c r="Z159" s="10">
        <v>2490</v>
      </c>
      <c r="AA159" s="10">
        <v>1533</v>
      </c>
      <c r="AB159" s="10">
        <v>1884</v>
      </c>
      <c r="AC159" s="3"/>
      <c r="AD159" s="10">
        <f t="shared" si="928"/>
        <v>435</v>
      </c>
      <c r="AE159" s="10">
        <f t="shared" si="929"/>
        <v>1011</v>
      </c>
      <c r="AF159" s="10">
        <f t="shared" si="930"/>
        <v>213</v>
      </c>
      <c r="AG159" s="10">
        <f t="shared" si="931"/>
        <v>528</v>
      </c>
      <c r="AH159" s="10">
        <f t="shared" si="932"/>
        <v>249</v>
      </c>
      <c r="AI159" s="10">
        <f t="shared" si="933"/>
        <v>42</v>
      </c>
      <c r="AJ159" s="10">
        <f t="shared" si="934"/>
        <v>513</v>
      </c>
      <c r="AK159" s="10">
        <f t="shared" si="935"/>
        <v>75</v>
      </c>
      <c r="AL159" s="10">
        <f t="shared" si="936"/>
        <v>795</v>
      </c>
      <c r="AM159" s="10">
        <f t="shared" si="937"/>
        <v>519</v>
      </c>
      <c r="AO159" s="10">
        <f t="shared" si="938"/>
        <v>444</v>
      </c>
      <c r="AP159" s="10">
        <f t="shared" si="939"/>
        <v>957</v>
      </c>
      <c r="AQ159" s="10">
        <f t="shared" si="940"/>
        <v>192</v>
      </c>
      <c r="AR159" s="10">
        <f t="shared" si="941"/>
        <v>510</v>
      </c>
      <c r="AS159" s="10">
        <f t="shared" si="942"/>
        <v>222</v>
      </c>
      <c r="AT159" s="10">
        <f t="shared" si="943"/>
        <v>45</v>
      </c>
      <c r="AU159" s="10">
        <f t="shared" si="944"/>
        <v>366</v>
      </c>
      <c r="AV159" s="10">
        <f t="shared" si="945"/>
        <v>60</v>
      </c>
      <c r="AW159" s="10">
        <f t="shared" si="946"/>
        <v>546</v>
      </c>
      <c r="AX159" s="10">
        <f t="shared" si="947"/>
        <v>96</v>
      </c>
      <c r="AY159" s="10">
        <f t="shared" si="948"/>
        <v>801</v>
      </c>
      <c r="AZ159" s="10">
        <f t="shared" si="949"/>
        <v>510</v>
      </c>
      <c r="BA159" s="3"/>
      <c r="BB159" s="11">
        <f t="shared" si="1008"/>
        <v>16.470873786407768</v>
      </c>
      <c r="BC159" s="11">
        <f t="shared" si="1008"/>
        <v>38.280582524271843</v>
      </c>
      <c r="BD159" s="11">
        <f t="shared" si="1008"/>
        <v>8.0650485436893202</v>
      </c>
      <c r="BE159" s="11">
        <f t="shared" si="1008"/>
        <v>19.992233009708738</v>
      </c>
      <c r="BF159" s="11">
        <f t="shared" si="1008"/>
        <v>9.4281553398058247</v>
      </c>
      <c r="BG159" s="11">
        <f t="shared" si="1008"/>
        <v>1.5902912621359222</v>
      </c>
      <c r="BH159" s="11">
        <f t="shared" si="1008"/>
        <v>19.424271844660193</v>
      </c>
      <c r="BI159" s="11">
        <f t="shared" si="1008"/>
        <v>2.8398058252427183</v>
      </c>
      <c r="BJ159" s="11">
        <f t="shared" si="1008"/>
        <v>30.101941747572816</v>
      </c>
      <c r="BK159" s="11">
        <f t="shared" si="1008"/>
        <v>19.65145631067961</v>
      </c>
      <c r="BL159" s="11"/>
      <c r="BM159" s="11">
        <f t="shared" si="1009"/>
        <v>16.811650485436889</v>
      </c>
      <c r="BN159" s="11">
        <f t="shared" si="1009"/>
        <v>36.23592233009709</v>
      </c>
      <c r="BO159" s="11">
        <f t="shared" si="1009"/>
        <v>7.2699029126213581</v>
      </c>
      <c r="BP159" s="11">
        <f t="shared" si="1009"/>
        <v>19.310679611650485</v>
      </c>
      <c r="BQ159" s="11">
        <f t="shared" si="1009"/>
        <v>8.4058252427184446</v>
      </c>
      <c r="BR159" s="11">
        <f t="shared" si="1009"/>
        <v>1.703883495145631</v>
      </c>
      <c r="BS159" s="11">
        <f t="shared" si="1009"/>
        <v>13.858252427184466</v>
      </c>
      <c r="BT159" s="11">
        <f t="shared" si="1009"/>
        <v>2.2718446601941746</v>
      </c>
      <c r="BU159" s="11">
        <f t="shared" si="1009"/>
        <v>20.67378640776699</v>
      </c>
      <c r="BV159" s="11">
        <f t="shared" si="1009"/>
        <v>3.6349514563106791</v>
      </c>
      <c r="BW159" s="11">
        <f t="shared" si="1009"/>
        <v>30.329126213592229</v>
      </c>
      <c r="BX159" s="11">
        <f t="shared" si="1009"/>
        <v>19.310679611650485</v>
      </c>
      <c r="BY159" s="3"/>
      <c r="BZ159" s="11">
        <f t="shared" si="951"/>
        <v>41.673644929203896</v>
      </c>
      <c r="CA159" s="11">
        <f t="shared" si="952"/>
        <v>21.557699059188877</v>
      </c>
      <c r="CB159" s="11">
        <f t="shared" si="953"/>
        <v>9.5613356498940529</v>
      </c>
      <c r="CC159" s="11">
        <f t="shared" si="954"/>
        <v>19.630762436042598</v>
      </c>
      <c r="CD159" s="11">
        <f t="shared" si="955"/>
        <v>35.948666624852954</v>
      </c>
      <c r="CE159" s="11"/>
      <c r="CF159" s="11">
        <f t="shared" si="956"/>
        <v>39.945884132878064</v>
      </c>
      <c r="CG159" s="11">
        <f t="shared" si="957"/>
        <v>20.633803222449181</v>
      </c>
      <c r="CH159" s="11">
        <f t="shared" si="958"/>
        <v>8.5767777735086668</v>
      </c>
      <c r="CI159" s="11">
        <f t="shared" si="959"/>
        <v>14.043234616555294</v>
      </c>
      <c r="CJ159" s="11">
        <f t="shared" si="960"/>
        <v>20.990910330991039</v>
      </c>
      <c r="CK159" s="11">
        <f t="shared" si="961"/>
        <v>35.954947419566906</v>
      </c>
      <c r="CL159" s="5"/>
      <c r="CM159" s="11">
        <f t="shared" si="962"/>
        <v>20.127633392377337</v>
      </c>
      <c r="CN159" s="11">
        <f t="shared" si="963"/>
        <v>18.452358120811613</v>
      </c>
      <c r="CO159" s="11">
        <f t="shared" si="964"/>
        <v>10.073908468019644</v>
      </c>
      <c r="CP159" s="11">
        <f t="shared" si="965"/>
        <v>19.915928966534715</v>
      </c>
      <c r="CQ159" s="11">
        <f t="shared" si="966"/>
        <v>23.083551660085792</v>
      </c>
      <c r="CR159" s="11"/>
      <c r="CS159" s="11">
        <f t="shared" si="967"/>
        <v>19.429585374414476</v>
      </c>
      <c r="CT159" s="11">
        <f t="shared" si="968"/>
        <v>17.643400721748161</v>
      </c>
      <c r="CU159" s="11">
        <f t="shared" si="969"/>
        <v>5.4819286831285359</v>
      </c>
      <c r="CV159" s="11">
        <f t="shared" si="970"/>
        <v>6.9505081525089993</v>
      </c>
      <c r="CW159" s="11">
        <f t="shared" si="971"/>
        <v>18.410704494018322</v>
      </c>
      <c r="CX159" s="11">
        <f t="shared" si="972"/>
        <v>21.660701538491281</v>
      </c>
      <c r="CY159" s="11">
        <f t="shared" si="973"/>
        <v>18.268230506237135</v>
      </c>
      <c r="CZ159" s="11">
        <f t="shared" si="974"/>
        <v>23.698345507455652</v>
      </c>
    </row>
    <row r="160" spans="1:104" s="20" customFormat="1" ht="15.75" thickBot="1">
      <c r="A160" s="19" t="s">
        <v>159</v>
      </c>
      <c r="B160" s="20">
        <v>2796</v>
      </c>
      <c r="C160" s="20">
        <v>2373</v>
      </c>
      <c r="D160" s="20">
        <v>3291</v>
      </c>
      <c r="E160" s="20">
        <v>1053</v>
      </c>
      <c r="F160" s="20">
        <v>3024</v>
      </c>
      <c r="G160" s="20">
        <v>1584</v>
      </c>
      <c r="H160" s="20">
        <v>3171</v>
      </c>
      <c r="I160" s="20">
        <v>2070</v>
      </c>
      <c r="J160" s="20">
        <v>3531</v>
      </c>
      <c r="K160" s="20">
        <v>2076</v>
      </c>
      <c r="L160" s="20">
        <v>3777</v>
      </c>
      <c r="M160" s="20">
        <v>1554</v>
      </c>
      <c r="O160" s="20">
        <v>1911</v>
      </c>
      <c r="P160" s="20">
        <v>2433</v>
      </c>
      <c r="Q160" s="20">
        <v>1257</v>
      </c>
      <c r="R160" s="20">
        <v>1191</v>
      </c>
      <c r="S160" s="20">
        <v>1515</v>
      </c>
      <c r="T160" s="20">
        <v>1656</v>
      </c>
      <c r="U160" s="20">
        <v>1494</v>
      </c>
      <c r="V160" s="20">
        <v>2166</v>
      </c>
      <c r="W160" s="20">
        <v>1305</v>
      </c>
      <c r="X160" s="20">
        <v>2148</v>
      </c>
      <c r="Y160" s="20">
        <v>1110</v>
      </c>
      <c r="Z160" s="20">
        <v>2196</v>
      </c>
      <c r="AA160" s="20">
        <v>825</v>
      </c>
      <c r="AB160" s="20">
        <v>1632</v>
      </c>
      <c r="AC160" s="14"/>
      <c r="AD160" s="20">
        <f t="shared" si="928"/>
        <v>495</v>
      </c>
      <c r="AE160" s="20">
        <f t="shared" si="929"/>
        <v>1320</v>
      </c>
      <c r="AF160" s="20">
        <f t="shared" si="930"/>
        <v>228</v>
      </c>
      <c r="AG160" s="20">
        <f t="shared" si="931"/>
        <v>789</v>
      </c>
      <c r="AH160" s="20">
        <f t="shared" si="932"/>
        <v>375</v>
      </c>
      <c r="AI160" s="20">
        <f t="shared" si="933"/>
        <v>303</v>
      </c>
      <c r="AJ160" s="20">
        <f t="shared" si="934"/>
        <v>735</v>
      </c>
      <c r="AK160" s="20">
        <f t="shared" si="935"/>
        <v>297</v>
      </c>
      <c r="AL160" s="20">
        <f t="shared" si="936"/>
        <v>981</v>
      </c>
      <c r="AM160" s="20">
        <f t="shared" si="937"/>
        <v>819</v>
      </c>
      <c r="AO160" s="20">
        <f t="shared" si="938"/>
        <v>654</v>
      </c>
      <c r="AP160" s="20">
        <f t="shared" si="939"/>
        <v>1242</v>
      </c>
      <c r="AQ160" s="20">
        <f t="shared" si="940"/>
        <v>396</v>
      </c>
      <c r="AR160" s="20">
        <f t="shared" si="941"/>
        <v>777</v>
      </c>
      <c r="AS160" s="20">
        <f t="shared" si="942"/>
        <v>417</v>
      </c>
      <c r="AT160" s="20">
        <f t="shared" si="943"/>
        <v>267</v>
      </c>
      <c r="AU160" s="20">
        <f t="shared" si="944"/>
        <v>606</v>
      </c>
      <c r="AV160" s="20">
        <f t="shared" si="945"/>
        <v>285</v>
      </c>
      <c r="AW160" s="20">
        <f t="shared" si="946"/>
        <v>801</v>
      </c>
      <c r="AX160" s="20">
        <f t="shared" si="947"/>
        <v>237</v>
      </c>
      <c r="AY160" s="20">
        <f t="shared" si="948"/>
        <v>1086</v>
      </c>
      <c r="AZ160" s="20">
        <f t="shared" si="949"/>
        <v>801</v>
      </c>
      <c r="BA160" s="14"/>
      <c r="BB160" s="21">
        <f t="shared" si="1008"/>
        <v>18.742718446601941</v>
      </c>
      <c r="BC160" s="21">
        <f t="shared" si="1008"/>
        <v>49.980582524271838</v>
      </c>
      <c r="BD160" s="21">
        <f t="shared" si="1008"/>
        <v>8.6330097087378643</v>
      </c>
      <c r="BE160" s="21">
        <f t="shared" si="1008"/>
        <v>29.874757281553396</v>
      </c>
      <c r="BF160" s="21">
        <f t="shared" si="1008"/>
        <v>14.199029126213592</v>
      </c>
      <c r="BG160" s="21">
        <f t="shared" si="1008"/>
        <v>11.472815533980583</v>
      </c>
      <c r="BH160" s="21">
        <f t="shared" si="1008"/>
        <v>27.83009708737864</v>
      </c>
      <c r="BI160" s="21">
        <f t="shared" si="1008"/>
        <v>11.245631067961163</v>
      </c>
      <c r="BJ160" s="21">
        <f t="shared" si="1008"/>
        <v>37.144660194174755</v>
      </c>
      <c r="BK160" s="21">
        <f t="shared" si="1008"/>
        <v>31.010679611650485</v>
      </c>
      <c r="BL160" s="21"/>
      <c r="BM160" s="21">
        <f t="shared" si="1009"/>
        <v>24.763106796116503</v>
      </c>
      <c r="BN160" s="21">
        <f t="shared" si="1009"/>
        <v>47.027184466019413</v>
      </c>
      <c r="BO160" s="21">
        <f t="shared" si="1009"/>
        <v>14.994174757281552</v>
      </c>
      <c r="BP160" s="21">
        <f t="shared" si="1009"/>
        <v>29.42038834951456</v>
      </c>
      <c r="BQ160" s="21">
        <f t="shared" si="1009"/>
        <v>15.789320388349513</v>
      </c>
      <c r="BR160" s="21">
        <f t="shared" si="1009"/>
        <v>10.109708737864077</v>
      </c>
      <c r="BS160" s="21">
        <f t="shared" si="1009"/>
        <v>22.945631067961166</v>
      </c>
      <c r="BT160" s="21">
        <f t="shared" si="1009"/>
        <v>10.791262135922331</v>
      </c>
      <c r="BU160" s="21">
        <f t="shared" si="1009"/>
        <v>30.329126213592229</v>
      </c>
      <c r="BV160" s="21">
        <f t="shared" si="1009"/>
        <v>8.9737864077669887</v>
      </c>
      <c r="BW160" s="21">
        <f t="shared" si="1009"/>
        <v>41.120388349514556</v>
      </c>
      <c r="BX160" s="21">
        <f t="shared" si="1009"/>
        <v>30.329126213592229</v>
      </c>
      <c r="BY160" s="14"/>
      <c r="BZ160" s="21">
        <f t="shared" ref="BZ160:BZ163" si="1010">SQRT(BB160^2+BC160^2)</f>
        <v>53.379285535066316</v>
      </c>
      <c r="CA160" s="21">
        <f t="shared" ref="CA160:CA163" si="1011">SQRT(BD160^2+BE160^2)</f>
        <v>31.097105641247222</v>
      </c>
      <c r="CB160" s="21">
        <f t="shared" ref="CB160:CB163" si="1012">SQRT(BF160^2+BG160^2)</f>
        <v>18.254805515365209</v>
      </c>
      <c r="CC160" s="21">
        <f t="shared" ref="CC160:CC163" si="1013">SQRT(BH160^2+BI160^2)</f>
        <v>30.016304269673412</v>
      </c>
      <c r="CD160" s="21">
        <f t="shared" ref="CD160:CD163" si="1014">SQRT(BJ160^2+BK160^2)</f>
        <v>48.387891366716381</v>
      </c>
      <c r="CE160" s="21"/>
      <c r="CF160" s="21">
        <f t="shared" ref="CF160:CF163" si="1015">SQRT(BM160^2+BN160^2)</f>
        <v>53.14854219070255</v>
      </c>
      <c r="CG160" s="21">
        <f t="shared" ref="CG160:CG163" si="1016">SQRT(BO160^2+BP160^2)</f>
        <v>33.020971022793248</v>
      </c>
      <c r="CH160" s="21">
        <f t="shared" ref="CH160:CH163" si="1017">SQRT(BQ160^2+BR160^2)</f>
        <v>18.748569254489656</v>
      </c>
      <c r="CI160" s="21">
        <f t="shared" ref="CI160:CI163" si="1018">SQRT(BS160^2+BT160^2)</f>
        <v>25.35652428061022</v>
      </c>
      <c r="CJ160" s="21">
        <f t="shared" ref="CJ160:CJ163" si="1019">SQRT(BU160^2+BV160^2)</f>
        <v>31.628859280287536</v>
      </c>
      <c r="CK160" s="21">
        <f t="shared" ref="CK160:CK163" si="1020">SQRT(BW160^2+BX160^2)</f>
        <v>51.095422837030128</v>
      </c>
      <c r="CL160" s="16"/>
      <c r="CM160" s="21">
        <f t="shared" ref="CM160:CM163" si="1021">SQRT((BB160-BD160)^2+(BC160-BE160)^2)</f>
        <v>22.50445332495725</v>
      </c>
      <c r="CN160" s="21">
        <f t="shared" ref="CN160:CN163" si="1022">SQRT((BD160-BF160)^2+(BE160-BG160)^2)</f>
        <v>19.225296674870325</v>
      </c>
      <c r="CO160" s="21">
        <f t="shared" ref="CO160:CO163" si="1023">SQRT((BF160-BH160)^2+(BG160-BI160)^2)</f>
        <v>13.632961033594309</v>
      </c>
      <c r="CP160" s="21">
        <f t="shared" ref="CP160:CP163" si="1024">SQRT((BH160-BJ160)^2+(BI160-BK160)^2)</f>
        <v>21.849902283646092</v>
      </c>
      <c r="CQ160" s="21">
        <f t="shared" ref="CQ160:CQ163" si="1025">SQRT((BB160-BJ160)^2+(BC160-BK160)^2)</f>
        <v>26.428936350056606</v>
      </c>
      <c r="CR160" s="21"/>
      <c r="CS160" s="21">
        <f t="shared" ref="CS160:CS163" si="1026">SQRT((BM160-BO160)^2+(BN160-BP160)^2)</f>
        <v>20.135324747009829</v>
      </c>
      <c r="CT160" s="21">
        <f t="shared" ref="CT160:CT163" si="1027">SQRT((BO160-BQ160)^2+(BP160-BR160)^2)</f>
        <v>19.327043323758041</v>
      </c>
      <c r="CU160" s="21">
        <f t="shared" ref="CU160:CU163" si="1028">SQRT((BQ160-BS160)^2+(BR160-BT160)^2)</f>
        <v>7.18869234127658</v>
      </c>
      <c r="CV160" s="21">
        <f t="shared" ref="CV160:CV163" si="1029">SQRT((BS160-BU160)^2+(BT160-BV160)^2)</f>
        <v>7.6038949616621654</v>
      </c>
      <c r="CW160" s="21">
        <f t="shared" ref="CW160:CW163" si="1030">SQRT((BU160-BW160)^2+(BV160-BX160)^2)</f>
        <v>23.927011445403181</v>
      </c>
      <c r="CX160" s="21">
        <f t="shared" ref="CX160:CX163" si="1031">SQRT((BM160-BW160)^2+(BN160-BX160)^2)</f>
        <v>23.374896988405915</v>
      </c>
      <c r="CY160" s="21">
        <f t="shared" ref="CY160:CY163" si="1032">SQRT((BO160-BS160)^2+(BP160-BT160)^2)</f>
        <v>20.255122832078701</v>
      </c>
      <c r="CZ160" s="21">
        <f t="shared" ref="CZ160:CZ163" si="1033">SQRT((BS160-BW160)^2+(BT160-BX160)^2)</f>
        <v>26.684263807736606</v>
      </c>
    </row>
    <row r="161" spans="1:104" s="10" customFormat="1">
      <c r="A161" s="9" t="s">
        <v>160</v>
      </c>
      <c r="B161" s="10">
        <v>2298</v>
      </c>
      <c r="C161" s="10">
        <v>2418</v>
      </c>
      <c r="D161" s="10">
        <v>1911</v>
      </c>
      <c r="E161" s="10">
        <v>1302</v>
      </c>
      <c r="F161" s="10">
        <v>2187</v>
      </c>
      <c r="G161" s="10">
        <v>1875</v>
      </c>
      <c r="H161" s="10">
        <v>1995</v>
      </c>
      <c r="I161" s="10">
        <v>2217</v>
      </c>
      <c r="J161" s="10">
        <v>1710</v>
      </c>
      <c r="K161" s="10">
        <v>2247</v>
      </c>
      <c r="L161" s="10">
        <v>1512</v>
      </c>
      <c r="M161" s="10">
        <v>1842</v>
      </c>
      <c r="O161" s="10">
        <v>3132</v>
      </c>
      <c r="P161" s="10">
        <v>2415</v>
      </c>
      <c r="Q161" s="10">
        <v>3582</v>
      </c>
      <c r="R161" s="10">
        <v>1299</v>
      </c>
      <c r="S161" s="10">
        <v>3192</v>
      </c>
      <c r="T161" s="10">
        <v>1818</v>
      </c>
      <c r="U161" s="10">
        <v>3369</v>
      </c>
      <c r="V161" s="10">
        <v>2217</v>
      </c>
      <c r="W161" s="10">
        <v>3528</v>
      </c>
      <c r="X161" s="10">
        <v>2220</v>
      </c>
      <c r="Y161" s="10">
        <v>3717</v>
      </c>
      <c r="Z161" s="10">
        <v>2280</v>
      </c>
      <c r="AA161" s="10">
        <v>3975</v>
      </c>
      <c r="AB161" s="10">
        <v>1818</v>
      </c>
      <c r="AC161" s="3"/>
      <c r="AD161" s="10">
        <f t="shared" si="928"/>
        <v>387</v>
      </c>
      <c r="AE161" s="10">
        <f t="shared" si="929"/>
        <v>1116</v>
      </c>
      <c r="AF161" s="10">
        <f t="shared" si="930"/>
        <v>111</v>
      </c>
      <c r="AG161" s="10">
        <f t="shared" si="931"/>
        <v>543</v>
      </c>
      <c r="AH161" s="10">
        <f t="shared" si="932"/>
        <v>303</v>
      </c>
      <c r="AI161" s="10">
        <f t="shared" si="933"/>
        <v>201</v>
      </c>
      <c r="AJ161" s="10">
        <f t="shared" si="934"/>
        <v>588</v>
      </c>
      <c r="AK161" s="10">
        <f t="shared" si="935"/>
        <v>171</v>
      </c>
      <c r="AL161" s="10">
        <f t="shared" si="936"/>
        <v>786</v>
      </c>
      <c r="AM161" s="10">
        <f t="shared" si="937"/>
        <v>576</v>
      </c>
      <c r="AO161" s="10">
        <f t="shared" si="938"/>
        <v>450</v>
      </c>
      <c r="AP161" s="10">
        <f t="shared" si="939"/>
        <v>1116</v>
      </c>
      <c r="AQ161" s="10">
        <f t="shared" si="940"/>
        <v>60</v>
      </c>
      <c r="AR161" s="10">
        <f t="shared" si="941"/>
        <v>597</v>
      </c>
      <c r="AS161" s="10">
        <f t="shared" si="942"/>
        <v>237</v>
      </c>
      <c r="AT161" s="10">
        <f t="shared" si="943"/>
        <v>198</v>
      </c>
      <c r="AU161" s="10">
        <f t="shared" si="944"/>
        <v>396</v>
      </c>
      <c r="AV161" s="10">
        <f t="shared" si="945"/>
        <v>195</v>
      </c>
      <c r="AW161" s="10">
        <f t="shared" si="946"/>
        <v>585</v>
      </c>
      <c r="AX161" s="10">
        <f t="shared" si="947"/>
        <v>135</v>
      </c>
      <c r="AY161" s="10">
        <f t="shared" si="948"/>
        <v>843</v>
      </c>
      <c r="AZ161" s="10">
        <f t="shared" si="949"/>
        <v>597</v>
      </c>
      <c r="BA161" s="3"/>
      <c r="BB161" s="11">
        <f t="shared" ref="BB161:BB163" si="1034">AD161*11.7/333</f>
        <v>13.597297297297295</v>
      </c>
      <c r="BC161" s="11">
        <f t="shared" ref="BC161:BC163" si="1035">AE161*11.7/333</f>
        <v>39.210810810810806</v>
      </c>
      <c r="BD161" s="11">
        <f t="shared" ref="BD161:BD163" si="1036">AF161*11.7/333</f>
        <v>3.8999999999999995</v>
      </c>
      <c r="BE161" s="11">
        <f t="shared" ref="BE161:BE163" si="1037">AG161*11.7/333</f>
        <v>19.078378378378378</v>
      </c>
      <c r="BF161" s="11">
        <f t="shared" ref="BF161:BF163" si="1038">AH161*11.7/333</f>
        <v>10.645945945945945</v>
      </c>
      <c r="BG161" s="11">
        <f t="shared" ref="BG161:BG163" si="1039">AI161*11.7/333</f>
        <v>7.0621621621621617</v>
      </c>
      <c r="BH161" s="11">
        <f t="shared" ref="BH161:BH163" si="1040">AJ161*11.7/333</f>
        <v>20.659459459459459</v>
      </c>
      <c r="BI161" s="11">
        <f t="shared" ref="BI161:BI163" si="1041">AK161*11.7/333</f>
        <v>6.0081081081081074</v>
      </c>
      <c r="BJ161" s="11">
        <f t="shared" ref="BJ161:BJ163" si="1042">AL161*11.7/333</f>
        <v>27.616216216216213</v>
      </c>
      <c r="BK161" s="11">
        <f t="shared" ref="BK161:BK163" si="1043">AM161*11.7/333</f>
        <v>20.237837837837837</v>
      </c>
      <c r="BL161" s="11"/>
      <c r="BM161" s="11">
        <f t="shared" ref="BM161:BM163" si="1044">AO161*11.7/333</f>
        <v>15.810810810810811</v>
      </c>
      <c r="BN161" s="11">
        <f t="shared" ref="BN161:BN163" si="1045">AP161*11.7/333</f>
        <v>39.210810810810806</v>
      </c>
      <c r="BO161" s="11">
        <f t="shared" ref="BO161:BO163" si="1046">AQ161*11.7/333</f>
        <v>2.1081081081081079</v>
      </c>
      <c r="BP161" s="11">
        <f t="shared" ref="BP161:BP163" si="1047">AR161*11.7/333</f>
        <v>20.975675675675674</v>
      </c>
      <c r="BQ161" s="11">
        <f t="shared" ref="BQ161:BQ163" si="1048">AS161*11.7/333</f>
        <v>8.3270270270270252</v>
      </c>
      <c r="BR161" s="11">
        <f t="shared" ref="BR161:BR163" si="1049">AT161*11.7/333</f>
        <v>6.9567567567567563</v>
      </c>
      <c r="BS161" s="11">
        <f t="shared" ref="BS161:BS163" si="1050">AU161*11.7/333</f>
        <v>13.913513513513513</v>
      </c>
      <c r="BT161" s="11">
        <f t="shared" ref="BT161:BT163" si="1051">AV161*11.7/333</f>
        <v>6.8513513513513518</v>
      </c>
      <c r="BU161" s="11">
        <f t="shared" ref="BU161:BU163" si="1052">AW161*11.7/333</f>
        <v>20.554054054054053</v>
      </c>
      <c r="BV161" s="11">
        <f t="shared" ref="BV161:BV163" si="1053">AX161*11.7/333</f>
        <v>4.743243243243243</v>
      </c>
      <c r="BW161" s="11">
        <f t="shared" ref="BW161:BW163" si="1054">AY161*11.7/333</f>
        <v>29.618918918918915</v>
      </c>
      <c r="BX161" s="11">
        <f t="shared" ref="BX161:BX163" si="1055">AZ161*11.7/333</f>
        <v>20.975675675675674</v>
      </c>
      <c r="BY161" s="3"/>
      <c r="BZ161" s="11">
        <f t="shared" si="1010"/>
        <v>41.501496096313033</v>
      </c>
      <c r="CA161" s="11">
        <f t="shared" si="1011"/>
        <v>19.472917643449723</v>
      </c>
      <c r="CB161" s="11">
        <f t="shared" si="1012"/>
        <v>12.77537864365193</v>
      </c>
      <c r="CC161" s="11">
        <f t="shared" si="1013"/>
        <v>21.515357961134722</v>
      </c>
      <c r="CD161" s="11">
        <f t="shared" si="1014"/>
        <v>34.23777852681777</v>
      </c>
      <c r="CE161" s="11"/>
      <c r="CF161" s="11">
        <f t="shared" si="1015"/>
        <v>42.278474699738751</v>
      </c>
      <c r="CG161" s="11">
        <f t="shared" si="1016"/>
        <v>21.081344592947655</v>
      </c>
      <c r="CH161" s="11">
        <f t="shared" si="1017"/>
        <v>10.850614898775062</v>
      </c>
      <c r="CI161" s="11">
        <f t="shared" si="1018"/>
        <v>15.508928835686465</v>
      </c>
      <c r="CJ161" s="11">
        <f t="shared" si="1019"/>
        <v>21.094252641929472</v>
      </c>
      <c r="CK161" s="11">
        <f t="shared" si="1020"/>
        <v>36.294067393675029</v>
      </c>
      <c r="CL161" s="5"/>
      <c r="CM161" s="11">
        <f t="shared" si="1021"/>
        <v>22.346194542217397</v>
      </c>
      <c r="CN161" s="11">
        <f t="shared" si="1022"/>
        <v>13.780320709638151</v>
      </c>
      <c r="CO161" s="11">
        <f t="shared" si="1023"/>
        <v>10.068837213610395</v>
      </c>
      <c r="CP161" s="11">
        <f t="shared" si="1024"/>
        <v>15.839244702757606</v>
      </c>
      <c r="CQ161" s="11">
        <f t="shared" si="1025"/>
        <v>23.590332576892287</v>
      </c>
      <c r="CR161" s="11"/>
      <c r="CS161" s="11">
        <f t="shared" si="1026"/>
        <v>22.809739471447184</v>
      </c>
      <c r="CT161" s="11">
        <f t="shared" si="1027"/>
        <v>15.336395931747145</v>
      </c>
      <c r="CU161" s="11">
        <f t="shared" si="1028"/>
        <v>5.5874807886188576</v>
      </c>
      <c r="CV161" s="11">
        <f t="shared" si="1029"/>
        <v>6.9671298585596642</v>
      </c>
      <c r="CW161" s="11">
        <f t="shared" si="1030"/>
        <v>18.592031564402685</v>
      </c>
      <c r="CX161" s="11">
        <f t="shared" si="1031"/>
        <v>22.873215841281272</v>
      </c>
      <c r="CY161" s="11">
        <f t="shared" si="1032"/>
        <v>18.408262666658008</v>
      </c>
      <c r="CZ161" s="11">
        <f t="shared" si="1033"/>
        <v>21.122412186273543</v>
      </c>
    </row>
    <row r="162" spans="1:104" s="10" customFormat="1">
      <c r="A162" s="9" t="s">
        <v>161</v>
      </c>
      <c r="B162" s="10">
        <v>2022</v>
      </c>
      <c r="C162" s="10">
        <v>2079</v>
      </c>
      <c r="D162" s="10">
        <v>1605</v>
      </c>
      <c r="E162" s="10">
        <v>903</v>
      </c>
      <c r="F162" s="10">
        <v>1908</v>
      </c>
      <c r="G162" s="10">
        <v>1500</v>
      </c>
      <c r="H162" s="10">
        <v>1749</v>
      </c>
      <c r="I162" s="10">
        <v>2106</v>
      </c>
      <c r="J162" s="10">
        <v>1488</v>
      </c>
      <c r="K162" s="10">
        <v>2187</v>
      </c>
      <c r="L162" s="10">
        <v>1209</v>
      </c>
      <c r="M162" s="10">
        <v>1527</v>
      </c>
      <c r="O162" s="10">
        <v>2913</v>
      </c>
      <c r="P162" s="10">
        <v>2079</v>
      </c>
      <c r="Q162" s="10">
        <v>3339</v>
      </c>
      <c r="R162" s="10">
        <v>867</v>
      </c>
      <c r="S162" s="10">
        <v>2961</v>
      </c>
      <c r="T162" s="10">
        <v>1416</v>
      </c>
      <c r="U162" s="10">
        <v>3126</v>
      </c>
      <c r="V162" s="10">
        <v>2073</v>
      </c>
      <c r="W162" s="10">
        <v>3279</v>
      </c>
      <c r="X162" s="10">
        <v>2130</v>
      </c>
      <c r="Y162" s="10">
        <v>3474</v>
      </c>
      <c r="Z162" s="10">
        <v>2151</v>
      </c>
      <c r="AA162" s="10">
        <v>3774</v>
      </c>
      <c r="AB162" s="10">
        <v>1416</v>
      </c>
      <c r="AC162" s="3"/>
      <c r="AD162" s="10">
        <f t="shared" si="928"/>
        <v>417</v>
      </c>
      <c r="AE162" s="10">
        <f t="shared" si="929"/>
        <v>1176</v>
      </c>
      <c r="AF162" s="10">
        <f t="shared" si="930"/>
        <v>114</v>
      </c>
      <c r="AG162" s="10">
        <f t="shared" si="931"/>
        <v>579</v>
      </c>
      <c r="AH162" s="10">
        <f t="shared" si="932"/>
        <v>273</v>
      </c>
      <c r="AI162" s="10">
        <f t="shared" si="933"/>
        <v>27</v>
      </c>
      <c r="AJ162" s="10">
        <f t="shared" si="934"/>
        <v>534</v>
      </c>
      <c r="AK162" s="10">
        <f t="shared" si="935"/>
        <v>108</v>
      </c>
      <c r="AL162" s="10">
        <f t="shared" si="936"/>
        <v>813</v>
      </c>
      <c r="AM162" s="10">
        <f t="shared" si="937"/>
        <v>552</v>
      </c>
      <c r="AO162" s="10">
        <f t="shared" si="938"/>
        <v>426</v>
      </c>
      <c r="AP162" s="10">
        <f t="shared" si="939"/>
        <v>1212</v>
      </c>
      <c r="AQ162" s="10">
        <f t="shared" si="940"/>
        <v>48</v>
      </c>
      <c r="AR162" s="10">
        <f t="shared" si="941"/>
        <v>663</v>
      </c>
      <c r="AS162" s="10">
        <f t="shared" si="942"/>
        <v>213</v>
      </c>
      <c r="AT162" s="10">
        <f t="shared" si="943"/>
        <v>6</v>
      </c>
      <c r="AU162" s="10">
        <f t="shared" si="944"/>
        <v>366</v>
      </c>
      <c r="AV162" s="10">
        <f t="shared" si="945"/>
        <v>51</v>
      </c>
      <c r="AW162" s="10">
        <f t="shared" si="946"/>
        <v>561</v>
      </c>
      <c r="AX162" s="10">
        <f t="shared" si="947"/>
        <v>72</v>
      </c>
      <c r="AY162" s="10">
        <f t="shared" si="948"/>
        <v>861</v>
      </c>
      <c r="AZ162" s="10">
        <f t="shared" si="949"/>
        <v>663</v>
      </c>
      <c r="BA162" s="3"/>
      <c r="BB162" s="11">
        <f t="shared" si="1034"/>
        <v>14.65135135135135</v>
      </c>
      <c r="BC162" s="11">
        <f t="shared" si="1035"/>
        <v>41.318918918918918</v>
      </c>
      <c r="BD162" s="11">
        <f t="shared" si="1036"/>
        <v>4.0054054054054049</v>
      </c>
      <c r="BE162" s="11">
        <f t="shared" si="1037"/>
        <v>20.34324324324324</v>
      </c>
      <c r="BF162" s="11">
        <f t="shared" si="1038"/>
        <v>9.5918918918918923</v>
      </c>
      <c r="BG162" s="11">
        <f t="shared" si="1039"/>
        <v>0.94864864864864862</v>
      </c>
      <c r="BH162" s="11">
        <f t="shared" si="1040"/>
        <v>18.762162162162159</v>
      </c>
      <c r="BI162" s="11">
        <f t="shared" si="1041"/>
        <v>3.7945945945945945</v>
      </c>
      <c r="BJ162" s="11">
        <f t="shared" si="1042"/>
        <v>28.564864864864859</v>
      </c>
      <c r="BK162" s="11">
        <f t="shared" si="1043"/>
        <v>19.394594594594594</v>
      </c>
      <c r="BL162" s="11"/>
      <c r="BM162" s="11">
        <f t="shared" si="1044"/>
        <v>14.967567567567567</v>
      </c>
      <c r="BN162" s="11">
        <f t="shared" si="1045"/>
        <v>42.58378378378378</v>
      </c>
      <c r="BO162" s="11">
        <f t="shared" si="1046"/>
        <v>1.6864864864864861</v>
      </c>
      <c r="BP162" s="11">
        <f t="shared" si="1047"/>
        <v>23.294594594594592</v>
      </c>
      <c r="BQ162" s="11">
        <f t="shared" si="1048"/>
        <v>7.4837837837837835</v>
      </c>
      <c r="BR162" s="11">
        <f t="shared" si="1049"/>
        <v>0.21081081081081077</v>
      </c>
      <c r="BS162" s="11">
        <f t="shared" si="1050"/>
        <v>12.859459459459458</v>
      </c>
      <c r="BT162" s="11">
        <f t="shared" si="1051"/>
        <v>1.7918918918918918</v>
      </c>
      <c r="BU162" s="11">
        <f t="shared" si="1052"/>
        <v>19.710810810810809</v>
      </c>
      <c r="BV162" s="11">
        <f t="shared" si="1053"/>
        <v>2.5297297297297296</v>
      </c>
      <c r="BW162" s="11">
        <f t="shared" si="1054"/>
        <v>30.251351351351349</v>
      </c>
      <c r="BX162" s="11">
        <f t="shared" si="1055"/>
        <v>23.294594594594592</v>
      </c>
      <c r="BY162" s="3"/>
      <c r="BZ162" s="11">
        <f t="shared" si="1010"/>
        <v>43.839652793435086</v>
      </c>
      <c r="CA162" s="11">
        <f t="shared" si="1011"/>
        <v>20.733808577186501</v>
      </c>
      <c r="CB162" s="11">
        <f t="shared" si="1012"/>
        <v>9.6386889318166258</v>
      </c>
      <c r="CC162" s="11">
        <f t="shared" si="1013"/>
        <v>19.14203952395345</v>
      </c>
      <c r="CD162" s="11">
        <f t="shared" si="1014"/>
        <v>34.526827312057918</v>
      </c>
      <c r="CE162" s="11"/>
      <c r="CF162" s="11">
        <f t="shared" si="1015"/>
        <v>45.13764194365659</v>
      </c>
      <c r="CG162" s="11">
        <f t="shared" si="1016"/>
        <v>23.355564090717593</v>
      </c>
      <c r="CH162" s="11">
        <f t="shared" si="1017"/>
        <v>7.4867523613633589</v>
      </c>
      <c r="CI162" s="11">
        <f t="shared" si="1018"/>
        <v>12.983704176455548</v>
      </c>
      <c r="CJ162" s="11">
        <f t="shared" si="1019"/>
        <v>19.872483370858681</v>
      </c>
      <c r="CK162" s="11">
        <f t="shared" si="1020"/>
        <v>38.180916645746244</v>
      </c>
      <c r="CL162" s="5"/>
      <c r="CM162" s="11">
        <f t="shared" si="1021"/>
        <v>23.522651532833944</v>
      </c>
      <c r="CN162" s="11">
        <f t="shared" si="1022"/>
        <v>20.183139764476039</v>
      </c>
      <c r="CO162" s="11">
        <f t="shared" si="1023"/>
        <v>9.6017324039492422</v>
      </c>
      <c r="CP162" s="11">
        <f t="shared" si="1024"/>
        <v>18.424249788731558</v>
      </c>
      <c r="CQ162" s="11">
        <f t="shared" si="1025"/>
        <v>25.966552627734053</v>
      </c>
      <c r="CR162" s="11"/>
      <c r="CS162" s="11">
        <f t="shared" si="1026"/>
        <v>23.419221469950337</v>
      </c>
      <c r="CT162" s="11">
        <f t="shared" si="1027"/>
        <v>23.800624565958973</v>
      </c>
      <c r="CU162" s="11">
        <f t="shared" si="1028"/>
        <v>5.603365627460307</v>
      </c>
      <c r="CV162" s="11">
        <f t="shared" si="1029"/>
        <v>6.8909665515520535</v>
      </c>
      <c r="CW162" s="11">
        <f t="shared" si="1030"/>
        <v>23.28696218365285</v>
      </c>
      <c r="CX162" s="11">
        <f t="shared" si="1031"/>
        <v>24.610300004790375</v>
      </c>
      <c r="CY162" s="11">
        <f t="shared" si="1032"/>
        <v>24.232241922191236</v>
      </c>
      <c r="CZ162" s="11">
        <f t="shared" si="1033"/>
        <v>27.655815430033389</v>
      </c>
    </row>
    <row r="163" spans="1:104" s="20" customFormat="1" ht="15.75" thickBot="1">
      <c r="A163" s="19" t="s">
        <v>162</v>
      </c>
      <c r="B163" s="20">
        <v>2142</v>
      </c>
      <c r="C163" s="20">
        <v>2274</v>
      </c>
      <c r="D163" s="20">
        <v>1707</v>
      </c>
      <c r="E163" s="20">
        <v>1110</v>
      </c>
      <c r="F163" s="20">
        <v>2007</v>
      </c>
      <c r="G163" s="20">
        <v>1548</v>
      </c>
      <c r="H163" s="20">
        <v>1818</v>
      </c>
      <c r="I163" s="20">
        <v>2025</v>
      </c>
      <c r="J163" s="20">
        <v>1539</v>
      </c>
      <c r="K163" s="20">
        <v>2064</v>
      </c>
      <c r="L163" s="20">
        <v>1275</v>
      </c>
      <c r="M163" s="20">
        <v>1497</v>
      </c>
      <c r="O163" s="20">
        <v>2997</v>
      </c>
      <c r="P163" s="20">
        <v>2283</v>
      </c>
      <c r="Q163" s="20">
        <v>3483</v>
      </c>
      <c r="R163" s="20">
        <v>978</v>
      </c>
      <c r="S163" s="20">
        <v>3075</v>
      </c>
      <c r="T163" s="20">
        <v>1347</v>
      </c>
      <c r="U163" s="20">
        <v>3252</v>
      </c>
      <c r="V163" s="20">
        <v>2007</v>
      </c>
      <c r="W163" s="20">
        <v>3414</v>
      </c>
      <c r="X163" s="20">
        <v>1980</v>
      </c>
      <c r="Y163" s="20">
        <v>3615</v>
      </c>
      <c r="Z163" s="20">
        <v>2043</v>
      </c>
      <c r="AA163" s="20">
        <v>3894</v>
      </c>
      <c r="AB163" s="20">
        <v>1434</v>
      </c>
      <c r="AC163" s="14"/>
      <c r="AD163" s="20">
        <f t="shared" si="928"/>
        <v>435</v>
      </c>
      <c r="AE163" s="20">
        <f t="shared" si="929"/>
        <v>1164</v>
      </c>
      <c r="AF163" s="20">
        <f t="shared" si="930"/>
        <v>135</v>
      </c>
      <c r="AG163" s="20">
        <f t="shared" si="931"/>
        <v>726</v>
      </c>
      <c r="AH163" s="20">
        <f t="shared" si="932"/>
        <v>324</v>
      </c>
      <c r="AI163" s="20">
        <f t="shared" si="933"/>
        <v>249</v>
      </c>
      <c r="AJ163" s="20">
        <f t="shared" si="934"/>
        <v>603</v>
      </c>
      <c r="AK163" s="20">
        <f t="shared" si="935"/>
        <v>210</v>
      </c>
      <c r="AL163" s="20">
        <f t="shared" si="936"/>
        <v>867</v>
      </c>
      <c r="AM163" s="20">
        <f t="shared" si="937"/>
        <v>777</v>
      </c>
      <c r="AO163" s="20">
        <f t="shared" si="938"/>
        <v>486</v>
      </c>
      <c r="AP163" s="20">
        <f t="shared" si="939"/>
        <v>1305</v>
      </c>
      <c r="AQ163" s="20">
        <f t="shared" si="940"/>
        <v>78</v>
      </c>
      <c r="AR163" s="20">
        <f t="shared" si="941"/>
        <v>936</v>
      </c>
      <c r="AS163" s="20">
        <f t="shared" si="942"/>
        <v>255</v>
      </c>
      <c r="AT163" s="20">
        <f t="shared" si="943"/>
        <v>276</v>
      </c>
      <c r="AU163" s="20">
        <f t="shared" si="944"/>
        <v>417</v>
      </c>
      <c r="AV163" s="20">
        <f t="shared" si="945"/>
        <v>303</v>
      </c>
      <c r="AW163" s="20">
        <f t="shared" si="946"/>
        <v>618</v>
      </c>
      <c r="AX163" s="20">
        <f t="shared" si="947"/>
        <v>240</v>
      </c>
      <c r="AY163" s="20">
        <f t="shared" si="948"/>
        <v>897</v>
      </c>
      <c r="AZ163" s="20">
        <f t="shared" si="949"/>
        <v>849</v>
      </c>
      <c r="BA163" s="14"/>
      <c r="BB163" s="21">
        <f t="shared" si="1034"/>
        <v>15.283783783783784</v>
      </c>
      <c r="BC163" s="21">
        <f t="shared" si="1035"/>
        <v>40.897297297297293</v>
      </c>
      <c r="BD163" s="21">
        <f t="shared" si="1036"/>
        <v>4.743243243243243</v>
      </c>
      <c r="BE163" s="21">
        <f t="shared" si="1037"/>
        <v>25.508108108108104</v>
      </c>
      <c r="BF163" s="21">
        <f t="shared" si="1038"/>
        <v>11.383783783783782</v>
      </c>
      <c r="BG163" s="21">
        <f t="shared" si="1039"/>
        <v>8.748648648648647</v>
      </c>
      <c r="BH163" s="21">
        <f t="shared" si="1040"/>
        <v>21.186486486486483</v>
      </c>
      <c r="BI163" s="21">
        <f t="shared" si="1041"/>
        <v>7.3783783783783781</v>
      </c>
      <c r="BJ163" s="21">
        <f t="shared" si="1042"/>
        <v>30.462162162162162</v>
      </c>
      <c r="BK163" s="21">
        <f t="shared" si="1043"/>
        <v>27.299999999999997</v>
      </c>
      <c r="BL163" s="21"/>
      <c r="BM163" s="21">
        <f t="shared" si="1044"/>
        <v>17.075675675675676</v>
      </c>
      <c r="BN163" s="21">
        <f t="shared" si="1045"/>
        <v>45.851351351351347</v>
      </c>
      <c r="BO163" s="21">
        <f t="shared" si="1046"/>
        <v>2.7405405405405401</v>
      </c>
      <c r="BP163" s="21">
        <f t="shared" si="1047"/>
        <v>32.886486486486483</v>
      </c>
      <c r="BQ163" s="21">
        <f t="shared" si="1048"/>
        <v>8.9594594594594597</v>
      </c>
      <c r="BR163" s="21">
        <f t="shared" si="1049"/>
        <v>9.6972972972972968</v>
      </c>
      <c r="BS163" s="21">
        <f t="shared" si="1050"/>
        <v>14.65135135135135</v>
      </c>
      <c r="BT163" s="21">
        <f t="shared" si="1051"/>
        <v>10.645945945945945</v>
      </c>
      <c r="BU163" s="21">
        <f t="shared" si="1052"/>
        <v>21.713513513513512</v>
      </c>
      <c r="BV163" s="21">
        <f t="shared" si="1053"/>
        <v>8.4324324324324316</v>
      </c>
      <c r="BW163" s="21">
        <f t="shared" si="1054"/>
        <v>31.516216216216215</v>
      </c>
      <c r="BX163" s="21">
        <f t="shared" si="1055"/>
        <v>29.829729729729728</v>
      </c>
      <c r="BY163" s="14"/>
      <c r="BZ163" s="21">
        <f t="shared" si="1010"/>
        <v>43.659855393404278</v>
      </c>
      <c r="CA163" s="21">
        <f t="shared" si="1011"/>
        <v>25.945364436051058</v>
      </c>
      <c r="CB163" s="21">
        <f t="shared" si="1012"/>
        <v>14.357206776160897</v>
      </c>
      <c r="CC163" s="21">
        <f t="shared" si="1013"/>
        <v>22.434519766123721</v>
      </c>
      <c r="CD163" s="21">
        <f t="shared" si="1014"/>
        <v>40.905174777696089</v>
      </c>
      <c r="CE163" s="21"/>
      <c r="CF163" s="21">
        <f t="shared" si="1015"/>
        <v>48.92775409239556</v>
      </c>
      <c r="CG163" s="21">
        <f t="shared" si="1016"/>
        <v>33.000478115933475</v>
      </c>
      <c r="CH163" s="21">
        <f t="shared" si="1017"/>
        <v>13.202631884509508</v>
      </c>
      <c r="CI163" s="21">
        <f t="shared" si="1018"/>
        <v>18.110722280040296</v>
      </c>
      <c r="CJ163" s="21">
        <f t="shared" si="1019"/>
        <v>23.293402195237007</v>
      </c>
      <c r="CK163" s="21">
        <f t="shared" si="1020"/>
        <v>43.394523391045688</v>
      </c>
      <c r="CL163" s="16"/>
      <c r="CM163" s="21">
        <f t="shared" si="1021"/>
        <v>18.652885535150752</v>
      </c>
      <c r="CN163" s="21">
        <f t="shared" si="1022"/>
        <v>18.027097937378262</v>
      </c>
      <c r="CO163" s="21">
        <f t="shared" si="1023"/>
        <v>9.8980109563063934</v>
      </c>
      <c r="CP163" s="21">
        <f t="shared" si="1024"/>
        <v>21.975194362630411</v>
      </c>
      <c r="CQ163" s="21">
        <f t="shared" si="1025"/>
        <v>20.378166354908199</v>
      </c>
      <c r="CR163" s="21"/>
      <c r="CS163" s="21">
        <f t="shared" si="1026"/>
        <v>19.328316540940477</v>
      </c>
      <c r="CT163" s="21">
        <f t="shared" si="1027"/>
        <v>24.008611950133567</v>
      </c>
      <c r="CU163" s="21">
        <f t="shared" si="1028"/>
        <v>5.7704044544180384</v>
      </c>
      <c r="CV163" s="21">
        <f t="shared" si="1029"/>
        <v>7.4009307846501224</v>
      </c>
      <c r="CW163" s="21">
        <f t="shared" si="1030"/>
        <v>23.535872873265205</v>
      </c>
      <c r="CX163" s="21">
        <f t="shared" si="1031"/>
        <v>21.56899558369393</v>
      </c>
      <c r="CY163" s="21">
        <f t="shared" si="1032"/>
        <v>25.229131132608487</v>
      </c>
      <c r="CZ163" s="21">
        <f t="shared" si="1033"/>
        <v>25.542929103239491</v>
      </c>
    </row>
    <row r="164" spans="1:104" s="10" customFormat="1">
      <c r="AC164" s="3"/>
      <c r="BA164" s="3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3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5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</row>
    <row r="165" spans="1:104" s="10" customFormat="1">
      <c r="AC165" s="3"/>
      <c r="BA165" s="3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3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5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</row>
    <row r="166" spans="1:104" s="10" customFormat="1">
      <c r="AC166" s="3"/>
      <c r="BA166" s="3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3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5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</row>
    <row r="167" spans="1:104" s="10" customFormat="1">
      <c r="AC167" s="3"/>
      <c r="BA167" s="3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3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5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</row>
    <row r="168" spans="1:104" s="10" customFormat="1">
      <c r="AC168" s="3"/>
      <c r="BA168" s="3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3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5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</row>
    <row r="169" spans="1:104" s="10" customFormat="1">
      <c r="AC169" s="3"/>
      <c r="BA169" s="3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3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5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</row>
    <row r="170" spans="1:104" s="10" customFormat="1">
      <c r="AC170" s="3"/>
      <c r="BA170" s="3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3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5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</row>
    <row r="171" spans="1:104" s="10" customFormat="1">
      <c r="AC171" s="3"/>
      <c r="BA171" s="3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3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5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</row>
    <row r="172" spans="1:104" s="22" customFormat="1">
      <c r="A172" s="22" t="s">
        <v>113</v>
      </c>
      <c r="AC172" s="2"/>
      <c r="BA172" s="2"/>
      <c r="BB172" s="34">
        <f>AVERAGE(BB7,BB10,BB13,BB16,BB19,BB22,BB25,BB28,BB31,BB34,BB37,BB40,BB43,BB46,BB49,BB52,BB55,BB58,BB92,BB95,BB98,BB101,BB104,BB107,BB110,BB113,BB116,BB119,BB122,BB125,BB128,BB131,BB134,BB137,BB140,BB61,BB64,BB67,BB70,BB73,BB76,BB79,BB143,BB146,BB149,BB152,BB155,BB158,BB161)</f>
        <v>18.343703699799317</v>
      </c>
      <c r="BC172" s="34">
        <f t="shared" ref="BC172:CZ172" si="1056">AVERAGE(BC7,BC10,BC13,BC16,BC19,BC22,BC25,BC28,BC31,BC34,BC37,BC40,BC43,BC46,BC49,BC52,BC55,BC58,BC92,BC95,BC98,BC101,BC104,BC107,BC110,BC113,BC116,BC119,BC122,BC125,BC128,BC131,BC134,BC137,BC140,BC61,BC64,BC67,BC70,BC73,BC76,BC79,BC143,BC146,BC149,BC152,BC155,BC158,BC161)</f>
        <v>42.961475746475607</v>
      </c>
      <c r="BD172" s="34">
        <f t="shared" si="1056"/>
        <v>7.8792988687223113</v>
      </c>
      <c r="BE172" s="34">
        <f t="shared" si="1056"/>
        <v>26.651321146279678</v>
      </c>
      <c r="BF172" s="34">
        <f t="shared" si="1056"/>
        <v>12.325800823149683</v>
      </c>
      <c r="BG172" s="34">
        <f t="shared" si="1056"/>
        <v>9.1047565460782547</v>
      </c>
      <c r="BH172" s="34">
        <f t="shared" si="1056"/>
        <v>24.271215422679866</v>
      </c>
      <c r="BI172" s="34">
        <f t="shared" si="1056"/>
        <v>7.7730734154243262</v>
      </c>
      <c r="BJ172" s="34">
        <f t="shared" si="1056"/>
        <v>30.854127064734211</v>
      </c>
      <c r="BK172" s="34">
        <f t="shared" si="1056"/>
        <v>25.63917143683631</v>
      </c>
      <c r="BL172" s="34"/>
      <c r="BM172" s="34">
        <f t="shared" si="1056"/>
        <v>18.169554479227912</v>
      </c>
      <c r="BN172" s="34">
        <f t="shared" si="1056"/>
        <v>43.489812779858553</v>
      </c>
      <c r="BO172" s="34">
        <f t="shared" si="1056"/>
        <v>6.163478284818507</v>
      </c>
      <c r="BP172" s="34">
        <f t="shared" si="1056"/>
        <v>26.257679119325541</v>
      </c>
      <c r="BQ172" s="34">
        <f t="shared" si="1056"/>
        <v>10.628432862726401</v>
      </c>
      <c r="BR172" s="34">
        <f t="shared" si="1056"/>
        <v>8.6117911378414469</v>
      </c>
      <c r="BS172" s="34">
        <f t="shared" si="1056"/>
        <v>18.923174134795847</v>
      </c>
      <c r="BT172" s="34">
        <f t="shared" si="1056"/>
        <v>9.0862205174676838</v>
      </c>
      <c r="BU172" s="34">
        <f t="shared" si="1056"/>
        <v>25.550603617145654</v>
      </c>
      <c r="BV172" s="34">
        <f t="shared" si="1056"/>
        <v>6.8772582163088041</v>
      </c>
      <c r="BW172" s="34">
        <f t="shared" si="1056"/>
        <v>31.879386707146988</v>
      </c>
      <c r="BX172" s="34">
        <f t="shared" si="1056"/>
        <v>25.017485236225582</v>
      </c>
      <c r="BY172" s="36"/>
      <c r="BZ172" s="34">
        <f t="shared" si="1056"/>
        <v>46.874292279421837</v>
      </c>
      <c r="CA172" s="34">
        <f t="shared" si="1056"/>
        <v>27.956117759081618</v>
      </c>
      <c r="CB172" s="34">
        <f t="shared" si="1056"/>
        <v>15.400268317283441</v>
      </c>
      <c r="CC172" s="34">
        <f t="shared" si="1056"/>
        <v>25.577855601526913</v>
      </c>
      <c r="CD172" s="34">
        <f t="shared" si="1056"/>
        <v>40.261650409270906</v>
      </c>
      <c r="CE172" s="34"/>
      <c r="CF172" s="34">
        <f t="shared" si="1056"/>
        <v>47.283503238401472</v>
      </c>
      <c r="CG172" s="34">
        <f t="shared" si="1056"/>
        <v>27.09661885396461</v>
      </c>
      <c r="CH172" s="34">
        <f t="shared" si="1056"/>
        <v>13.787371430092914</v>
      </c>
      <c r="CI172" s="34">
        <f t="shared" si="1056"/>
        <v>21.09267497037731</v>
      </c>
      <c r="CJ172" s="34">
        <f t="shared" si="1056"/>
        <v>26.550236521404226</v>
      </c>
      <c r="CK172" s="34">
        <f t="shared" si="1056"/>
        <v>40.632163740294565</v>
      </c>
      <c r="CL172" s="36"/>
      <c r="CM172" s="34">
        <f t="shared" si="1056"/>
        <v>19.768415012899897</v>
      </c>
      <c r="CN172" s="34">
        <f t="shared" si="1056"/>
        <v>18.282520816344697</v>
      </c>
      <c r="CO172" s="34">
        <f t="shared" si="1056"/>
        <v>12.06926469922791</v>
      </c>
      <c r="CP172" s="34">
        <f t="shared" si="1056"/>
        <v>19.133402059651015</v>
      </c>
      <c r="CQ172" s="34">
        <f t="shared" si="1056"/>
        <v>21.579500234675429</v>
      </c>
      <c r="CR172" s="34"/>
      <c r="CS172" s="34">
        <f t="shared" si="1056"/>
        <v>21.306045702429511</v>
      </c>
      <c r="CT172" s="34">
        <f t="shared" si="1056"/>
        <v>18.355348691453344</v>
      </c>
      <c r="CU172" s="34">
        <f t="shared" si="1056"/>
        <v>8.3724704720838954</v>
      </c>
      <c r="CV172" s="34">
        <f t="shared" si="1056"/>
        <v>7.2920428168152105</v>
      </c>
      <c r="CW172" s="34">
        <f t="shared" si="1056"/>
        <v>19.432797472560175</v>
      </c>
      <c r="CX172" s="34">
        <f t="shared" si="1056"/>
        <v>23.194860582780095</v>
      </c>
      <c r="CY172" s="34">
        <f t="shared" si="1056"/>
        <v>21.553713009730103</v>
      </c>
      <c r="CZ172" s="34">
        <f t="shared" si="1056"/>
        <v>20.790402540622559</v>
      </c>
    </row>
    <row r="173" spans="1:104" s="22" customFormat="1">
      <c r="A173" s="22" t="s">
        <v>167</v>
      </c>
      <c r="AC173" s="2"/>
      <c r="BA173" s="2"/>
      <c r="BB173" s="34">
        <f>STDEV(BB7,BB10,BB13,BB16,BB19,BB22,BB25,BB28,BB31,BB34,BB37,BB40,BB43,BB46,BB49,BB52,BB55,BB58,BB92,BB95,BB98,BB101,BB104,BB107,BB110,BB113,BB116,BB119,BB122,BB125,BB128,BB131,BB134,BB137,BB140,BB61,BB64,BB67,BB70,BB73,BB76,BB143,BB146,BB149,BB152,BB155,BB158,BB161)/SQRT(49)</f>
        <v>0.44600235751938438</v>
      </c>
      <c r="BC173" s="34">
        <f t="shared" ref="BC173:CZ173" si="1057">STDEV(BC7,BC10,BC13,BC16,BC19,BC22,BC25,BC28,BC31,BC34,BC37,BC40,BC43,BC46,BC49,BC52,BC55,BC58,BC92,BC95,BC98,BC101,BC104,BC107,BC110,BC113,BC116,BC119,BC122,BC125,BC128,BC131,BC134,BC137,BC140,BC61,BC64,BC67,BC70,BC73,BC76,BC143,BC146,BC149,BC152,BC155,BC158,BC161)/SQRT(49)</f>
        <v>0.85306523144161961</v>
      </c>
      <c r="BD173" s="34">
        <f t="shared" si="1057"/>
        <v>0.45932636932770998</v>
      </c>
      <c r="BE173" s="34">
        <f t="shared" si="1057"/>
        <v>0.56312160106170073</v>
      </c>
      <c r="BF173" s="34">
        <f t="shared" si="1057"/>
        <v>0.29292093623037063</v>
      </c>
      <c r="BG173" s="34">
        <f t="shared" si="1057"/>
        <v>0.22527847061133022</v>
      </c>
      <c r="BH173" s="34">
        <f t="shared" si="1057"/>
        <v>0.37777922344084741</v>
      </c>
      <c r="BI173" s="34">
        <f t="shared" si="1057"/>
        <v>0.28382263139724268</v>
      </c>
      <c r="BJ173" s="34">
        <f t="shared" si="1057"/>
        <v>0.43302256574034698</v>
      </c>
      <c r="BK173" s="34">
        <f t="shared" si="1057"/>
        <v>0.54200603089795718</v>
      </c>
      <c r="BL173" s="34"/>
      <c r="BM173" s="34">
        <f t="shared" si="1057"/>
        <v>0.41641539497749985</v>
      </c>
      <c r="BN173" s="34">
        <f t="shared" si="1057"/>
        <v>0.93669217480161393</v>
      </c>
      <c r="BO173" s="34">
        <f t="shared" si="1057"/>
        <v>0.36490231792401256</v>
      </c>
      <c r="BP173" s="34">
        <f t="shared" si="1057"/>
        <v>0.53249961082505892</v>
      </c>
      <c r="BQ173" s="34">
        <f t="shared" si="1057"/>
        <v>0.34458611399015882</v>
      </c>
      <c r="BR173" s="34">
        <f t="shared" si="1057"/>
        <v>0.21085621180524725</v>
      </c>
      <c r="BS173" s="34">
        <f t="shared" si="1057"/>
        <v>0.39357683259038218</v>
      </c>
      <c r="BT173" s="34">
        <f t="shared" si="1057"/>
        <v>0.26713800211865679</v>
      </c>
      <c r="BU173" s="34">
        <f t="shared" si="1057"/>
        <v>0.45792584724283147</v>
      </c>
      <c r="BV173" s="34">
        <f t="shared" si="1057"/>
        <v>0.30319841285635485</v>
      </c>
      <c r="BW173" s="34">
        <f t="shared" si="1057"/>
        <v>0.39840637966517095</v>
      </c>
      <c r="BX173" s="34">
        <f t="shared" si="1057"/>
        <v>0.50712526041447814</v>
      </c>
      <c r="BY173" s="36"/>
      <c r="BZ173" s="34">
        <f t="shared" si="1057"/>
        <v>0.78001017990503485</v>
      </c>
      <c r="CA173" s="34">
        <f t="shared" si="1057"/>
        <v>0.5770565344165941</v>
      </c>
      <c r="CB173" s="34">
        <f t="shared" si="1057"/>
        <v>0.29577734423829494</v>
      </c>
      <c r="CC173" s="34">
        <f t="shared" si="1057"/>
        <v>0.35157627388230617</v>
      </c>
      <c r="CD173" s="34">
        <f t="shared" si="1057"/>
        <v>0.48969925074954357</v>
      </c>
      <c r="CE173" s="34"/>
      <c r="CF173" s="34">
        <f t="shared" si="1057"/>
        <v>0.86495830113619332</v>
      </c>
      <c r="CG173" s="34">
        <f t="shared" si="1057"/>
        <v>0.52610061405355546</v>
      </c>
      <c r="CH173" s="34">
        <f t="shared" si="1057"/>
        <v>0.31701749513965211</v>
      </c>
      <c r="CI173" s="34">
        <f t="shared" si="1057"/>
        <v>0.36916182784701457</v>
      </c>
      <c r="CJ173" s="34">
        <f t="shared" si="1057"/>
        <v>0.4469856960637677</v>
      </c>
      <c r="CK173" s="34">
        <f t="shared" si="1057"/>
        <v>0.47801547735961869</v>
      </c>
      <c r="CL173" s="36"/>
      <c r="CM173" s="34">
        <f t="shared" si="1057"/>
        <v>0.54572782577864332</v>
      </c>
      <c r="CN173" s="34">
        <f t="shared" si="1057"/>
        <v>0.46982649919991448</v>
      </c>
      <c r="CO173" s="34">
        <f t="shared" si="1057"/>
        <v>0.26948212846842645</v>
      </c>
      <c r="CP173" s="34">
        <f t="shared" si="1057"/>
        <v>0.44617771547761897</v>
      </c>
      <c r="CQ173" s="34">
        <f t="shared" si="1057"/>
        <v>0.5301053935224852</v>
      </c>
      <c r="CR173" s="34"/>
      <c r="CS173" s="34">
        <f t="shared" si="1057"/>
        <v>0.56737815126462565</v>
      </c>
      <c r="CT173" s="34">
        <f t="shared" si="1057"/>
        <v>0.48940877944458155</v>
      </c>
      <c r="CU173" s="34">
        <f t="shared" si="1057"/>
        <v>0.18999398053619188</v>
      </c>
      <c r="CV173" s="34">
        <f t="shared" si="1057"/>
        <v>0.17755192722587812</v>
      </c>
      <c r="CW173" s="34">
        <f t="shared" si="1057"/>
        <v>0.51535670540587741</v>
      </c>
      <c r="CX173" s="34">
        <f t="shared" si="1057"/>
        <v>0.59062134338766248</v>
      </c>
      <c r="CY173" s="34">
        <f t="shared" si="1057"/>
        <v>0.55864990510618229</v>
      </c>
      <c r="CZ173" s="34">
        <f t="shared" si="1057"/>
        <v>0.39615618645871198</v>
      </c>
    </row>
    <row r="174" spans="1:104" s="22" customFormat="1">
      <c r="A174" s="22" t="s">
        <v>114</v>
      </c>
      <c r="AC174" s="2"/>
      <c r="BA174" s="2"/>
      <c r="BB174" s="34">
        <f>AVERAGE(BB8,BB11,BB14,BB17,BB20,BB23,BB26,BB29,BB32,BB35,BB38,BB41,BB44,BB47,BB50,BB53,BB56,BB59,BB93,BB96,BB99,BB102,BB105,BB108,BB111,BB114,BB117,BB120,BB123,BB126,BB129,BB132,BB135,BB138,BB141,BB62,BB65,BB68,BB71,BB74,BB77,BB80,BB144,BB147,BB150,BB153,BB156,BB159,BB162)</f>
        <v>18.507209233597155</v>
      </c>
      <c r="BC174" s="34">
        <f t="shared" ref="BC174:CZ174" si="1058">AVERAGE(BC8,BC11,BC14,BC17,BC20,BC23,BC26,BC29,BC32,BC35,BC38,BC41,BC44,BC47,BC50,BC53,BC56,BC59,BC93,BC96,BC99,BC102,BC105,BC108,BC111,BC114,BC117,BC120,BC123,BC126,BC129,BC132,BC135,BC138,BC141,BC62,BC65,BC68,BC71,BC74,BC77,BC80,BC144,BC147,BC150,BC153,BC156,BC159,BC162)</f>
        <v>43.578631945656277</v>
      </c>
      <c r="BD174" s="34">
        <f t="shared" si="1058"/>
        <v>7.8348397922905031</v>
      </c>
      <c r="BE174" s="34">
        <f t="shared" si="1058"/>
        <v>26.552933862291333</v>
      </c>
      <c r="BF174" s="34">
        <f t="shared" si="1058"/>
        <v>10.791304494113188</v>
      </c>
      <c r="BG174" s="34">
        <f t="shared" si="1058"/>
        <v>1.039789386834421</v>
      </c>
      <c r="BH174" s="34">
        <f t="shared" si="1058"/>
        <v>22.15242957286998</v>
      </c>
      <c r="BI174" s="34">
        <f t="shared" si="1058"/>
        <v>2.0681435953472111</v>
      </c>
      <c r="BJ174" s="34">
        <f t="shared" si="1058"/>
        <v>31.027025181335706</v>
      </c>
      <c r="BK174" s="34">
        <f t="shared" si="1058"/>
        <v>25.587185197068102</v>
      </c>
      <c r="BL174" s="34"/>
      <c r="BM174" s="34">
        <f t="shared" si="1058"/>
        <v>18.290363594134277</v>
      </c>
      <c r="BN174" s="34">
        <f t="shared" si="1058"/>
        <v>44.221833963517767</v>
      </c>
      <c r="BO174" s="34">
        <f t="shared" si="1058"/>
        <v>6.2772873728428404</v>
      </c>
      <c r="BP174" s="34">
        <f t="shared" si="1058"/>
        <v>26.287986203135375</v>
      </c>
      <c r="BQ174" s="34">
        <f t="shared" si="1058"/>
        <v>9.2717645274144331</v>
      </c>
      <c r="BR174" s="34">
        <f t="shared" si="1058"/>
        <v>1.097848970976927</v>
      </c>
      <c r="BS174" s="34">
        <f t="shared" si="1058"/>
        <v>17.00628947703612</v>
      </c>
      <c r="BT174" s="34">
        <f t="shared" si="1058"/>
        <v>1.8916142498914617</v>
      </c>
      <c r="BU174" s="34">
        <f t="shared" si="1058"/>
        <v>23.958280778582353</v>
      </c>
      <c r="BV174" s="34">
        <f t="shared" si="1058"/>
        <v>2.0924691766504493</v>
      </c>
      <c r="BW174" s="34">
        <f t="shared" si="1058"/>
        <v>31.96471458243942</v>
      </c>
      <c r="BX174" s="34">
        <f t="shared" si="1058"/>
        <v>25.08104123166515</v>
      </c>
      <c r="BY174" s="36"/>
      <c r="BZ174" s="34">
        <f t="shared" si="1058"/>
        <v>47.515756824417338</v>
      </c>
      <c r="CA174" s="34">
        <f t="shared" si="1058"/>
        <v>27.865532573588748</v>
      </c>
      <c r="CB174" s="34">
        <f t="shared" si="1058"/>
        <v>10.869419499104366</v>
      </c>
      <c r="CC174" s="34">
        <f t="shared" si="1058"/>
        <v>22.285553579461553</v>
      </c>
      <c r="CD174" s="34">
        <f t="shared" si="1058"/>
        <v>40.367281952973528</v>
      </c>
      <c r="CE174" s="34"/>
      <c r="CF174" s="34">
        <f t="shared" si="1058"/>
        <v>48.007356955337592</v>
      </c>
      <c r="CG174" s="34">
        <f t="shared" si="1058"/>
        <v>27.149701306230963</v>
      </c>
      <c r="CH174" s="34">
        <f t="shared" si="1058"/>
        <v>9.378116099086709</v>
      </c>
      <c r="CI174" s="34">
        <f t="shared" si="1058"/>
        <v>17.143530577313182</v>
      </c>
      <c r="CJ174" s="34">
        <f t="shared" si="1058"/>
        <v>24.0853222245787</v>
      </c>
      <c r="CK174" s="34">
        <f t="shared" si="1058"/>
        <v>40.746340478412669</v>
      </c>
      <c r="CL174" s="36"/>
      <c r="CM174" s="34">
        <f t="shared" si="1058"/>
        <v>20.517809109542494</v>
      </c>
      <c r="CN174" s="34">
        <f t="shared" si="1058"/>
        <v>25.794319539188244</v>
      </c>
      <c r="CO174" s="34">
        <f t="shared" si="1058"/>
        <v>11.480277172007899</v>
      </c>
      <c r="CP174" s="34">
        <f t="shared" si="1058"/>
        <v>25.317466633630136</v>
      </c>
      <c r="CQ174" s="34">
        <f t="shared" si="1058"/>
        <v>22.144771440108428</v>
      </c>
      <c r="CR174" s="34"/>
      <c r="CS174" s="34">
        <f t="shared" si="1058"/>
        <v>21.90704923197309</v>
      </c>
      <c r="CT174" s="34">
        <f t="shared" si="1058"/>
        <v>25.480521447177683</v>
      </c>
      <c r="CU174" s="34">
        <f t="shared" si="1058"/>
        <v>7.8692432996801243</v>
      </c>
      <c r="CV174" s="34">
        <f t="shared" si="1058"/>
        <v>6.995757755234866</v>
      </c>
      <c r="CW174" s="34">
        <f t="shared" si="1058"/>
        <v>24.557873087062717</v>
      </c>
      <c r="CX174" s="34">
        <f t="shared" si="1058"/>
        <v>23.73518087422887</v>
      </c>
      <c r="CY174" s="34">
        <f t="shared" si="1058"/>
        <v>26.802790856332212</v>
      </c>
      <c r="CZ174" s="34">
        <f t="shared" si="1058"/>
        <v>27.821891556753791</v>
      </c>
    </row>
    <row r="175" spans="1:104" s="22" customFormat="1">
      <c r="A175" s="22" t="s">
        <v>167</v>
      </c>
      <c r="AC175" s="2"/>
      <c r="BA175" s="2"/>
      <c r="BB175" s="34">
        <f>STDEV(BB8,BB11,BB14,BB17,BB20,BB23,BB26,BB29,BB32,BB35,BB38,BB41,BB44,BB47,BB50,BB53,BB56,BB59,BB93,BB96,BB99,BB102,BB105,BB108,BB111,BB114,BB117,BB120,BB123,BB126,BB129,BB132,BB135,BB138,BB141,BB62,BB65,BB68,BB71,BB74,BB77,BB80,BB144,BB147,BB150,BB153,BB156,BB159,BB162)/SQRT(49)</f>
        <v>0.47980950016481</v>
      </c>
      <c r="BC175" s="34">
        <f t="shared" ref="BC175:CZ175" si="1059">STDEV(BC8,BC11,BC14,BC17,BC20,BC23,BC26,BC29,BC32,BC35,BC38,BC41,BC44,BC47,BC50,BC53,BC56,BC59,BC93,BC96,BC99,BC102,BC105,BC108,BC111,BC114,BC117,BC120,BC123,BC126,BC129,BC132,BC135,BC138,BC141,BC62,BC65,BC68,BC71,BC74,BC77,BC80,BC144,BC147,BC150,BC153,BC156,BC159,BC162)/SQRT(49)</f>
        <v>0.92786723796836768</v>
      </c>
      <c r="BD175" s="34">
        <f t="shared" si="1059"/>
        <v>0.46679511365312115</v>
      </c>
      <c r="BE175" s="34">
        <f t="shared" si="1059"/>
        <v>0.57232007567054244</v>
      </c>
      <c r="BF175" s="34">
        <f t="shared" si="1059"/>
        <v>0.34525763040851903</v>
      </c>
      <c r="BG175" s="34">
        <f t="shared" si="1059"/>
        <v>0.11463670745543908</v>
      </c>
      <c r="BH175" s="34">
        <f t="shared" si="1059"/>
        <v>0.45360634060731841</v>
      </c>
      <c r="BI175" s="34">
        <f t="shared" si="1059"/>
        <v>0.17708489439619304</v>
      </c>
      <c r="BJ175" s="34">
        <f t="shared" si="1059"/>
        <v>0.47352892731455748</v>
      </c>
      <c r="BK175" s="34">
        <f t="shared" si="1059"/>
        <v>0.57754769482624579</v>
      </c>
      <c r="BL175" s="34"/>
      <c r="BM175" s="34">
        <f t="shared" si="1059"/>
        <v>0.45502159598934966</v>
      </c>
      <c r="BN175" s="34">
        <f t="shared" si="1059"/>
        <v>0.99200708782324665</v>
      </c>
      <c r="BO175" s="34">
        <f t="shared" si="1059"/>
        <v>0.37607635869430706</v>
      </c>
      <c r="BP175" s="34">
        <f t="shared" si="1059"/>
        <v>0.55140132615809867</v>
      </c>
      <c r="BQ175" s="34">
        <f t="shared" si="1059"/>
        <v>0.32050823955413504</v>
      </c>
      <c r="BR175" s="34">
        <f t="shared" si="1059"/>
        <v>0.12604696765486673</v>
      </c>
      <c r="BS175" s="34">
        <f t="shared" si="1059"/>
        <v>0.4482992175273634</v>
      </c>
      <c r="BT175" s="34">
        <f t="shared" si="1059"/>
        <v>0.16584697683613772</v>
      </c>
      <c r="BU175" s="34">
        <f t="shared" si="1059"/>
        <v>0.4910278662806502</v>
      </c>
      <c r="BV175" s="34">
        <f t="shared" si="1059"/>
        <v>0.19443957503010356</v>
      </c>
      <c r="BW175" s="34">
        <f t="shared" si="1059"/>
        <v>0.43660489087440901</v>
      </c>
      <c r="BX175" s="34">
        <f t="shared" si="1059"/>
        <v>0.54294604963267912</v>
      </c>
      <c r="BY175" s="36"/>
      <c r="BZ175" s="34">
        <f t="shared" si="1059"/>
        <v>0.8689341906137259</v>
      </c>
      <c r="CA175" s="34">
        <f t="shared" si="1059"/>
        <v>0.57980972308714862</v>
      </c>
      <c r="CB175" s="34">
        <f t="shared" si="1059"/>
        <v>0.34585840963115028</v>
      </c>
      <c r="CC175" s="34">
        <f t="shared" si="1059"/>
        <v>0.45053460438422244</v>
      </c>
      <c r="CD175" s="34">
        <f t="shared" si="1059"/>
        <v>0.55220868851013716</v>
      </c>
      <c r="CE175" s="34"/>
      <c r="CF175" s="34">
        <f t="shared" si="1059"/>
        <v>0.94180199607103199</v>
      </c>
      <c r="CG175" s="34">
        <f t="shared" si="1059"/>
        <v>0.55413527159246612</v>
      </c>
      <c r="CH175" s="34">
        <f t="shared" si="1059"/>
        <v>0.32000227835927653</v>
      </c>
      <c r="CI175" s="34">
        <f t="shared" si="1059"/>
        <v>0.45319148784881119</v>
      </c>
      <c r="CJ175" s="34">
        <f t="shared" si="1059"/>
        <v>0.49292544909053193</v>
      </c>
      <c r="CK175" s="34">
        <f t="shared" si="1059"/>
        <v>0.53691303045042293</v>
      </c>
      <c r="CL175" s="36"/>
      <c r="CM175" s="34">
        <f t="shared" si="1059"/>
        <v>0.58774408306668224</v>
      </c>
      <c r="CN175" s="34">
        <f t="shared" si="1059"/>
        <v>0.58435497798270697</v>
      </c>
      <c r="CO175" s="34">
        <f t="shared" si="1059"/>
        <v>0.26877035119721521</v>
      </c>
      <c r="CP175" s="34">
        <f t="shared" si="1059"/>
        <v>0.5886428334119953</v>
      </c>
      <c r="CQ175" s="34">
        <f t="shared" si="1059"/>
        <v>0.59985181609001759</v>
      </c>
      <c r="CR175" s="34"/>
      <c r="CS175" s="34">
        <f t="shared" si="1059"/>
        <v>0.60320573262305632</v>
      </c>
      <c r="CT175" s="34">
        <f t="shared" si="1059"/>
        <v>0.55083974679001713</v>
      </c>
      <c r="CU175" s="34">
        <f t="shared" si="1059"/>
        <v>0.20708533227717194</v>
      </c>
      <c r="CV175" s="34">
        <f t="shared" si="1059"/>
        <v>0.17989697419675427</v>
      </c>
      <c r="CW175" s="34">
        <f t="shared" si="1059"/>
        <v>0.52003579173608083</v>
      </c>
      <c r="CX175" s="34">
        <f t="shared" si="1059"/>
        <v>0.6505369532026396</v>
      </c>
      <c r="CY175" s="34">
        <f t="shared" si="1059"/>
        <v>0.61160285296118289</v>
      </c>
      <c r="CZ175" s="34">
        <f t="shared" si="1059"/>
        <v>0.49673091969117716</v>
      </c>
    </row>
    <row r="176" spans="1:104" s="22" customFormat="1">
      <c r="A176" s="22" t="s">
        <v>183</v>
      </c>
      <c r="AC176" s="2"/>
      <c r="BA176" s="2"/>
      <c r="BB176" s="34">
        <f>AVERAGE(BB9,BB12,BB15,BB18,BB21,BB24,BB27,BB30,BB33,BB36,BB39,BB42,BB45,BB48,BB51,BB54,BB57,BB60,BB63,BB66,BB69,BB72,BB75,BB78,BB81,BB94,BB97,BB100,BB103,BB106,BB109,BB112,BB115,BB118,BB121,BB124,BB127,BB130,BB133,BB136,BB139,BB142,BB145,BB148,BB151,BB154,BB157,BB160,BB163)</f>
        <v>19.977267666914255</v>
      </c>
      <c r="BC176" s="34">
        <f t="shared" ref="BC176:CZ176" si="1060">AVERAGE(BC9,BC12,BC15,BC18,BC21,BC24,BC27,BC30,BC33,BC36,BC39,BC42,BC45,BC48,BC51,BC54,BC57,BC60,BC63,BC66,BC69,BC72,BC75,BC78,BC81,BC94,BC97,BC100,BC103,BC106,BC109,BC112,BC115,BC118,BC121,BC124,BC127,BC130,BC133,BC136,BC139,BC142,BC145,BC148,BC151,BC154,BC157,BC160,BC163)</f>
        <v>47.325534582046771</v>
      </c>
      <c r="BD176" s="34">
        <f t="shared" si="1060"/>
        <v>9.0633268361926014</v>
      </c>
      <c r="BE176" s="34">
        <f t="shared" si="1060"/>
        <v>33.628328062995124</v>
      </c>
      <c r="BF176" s="34">
        <f t="shared" si="1060"/>
        <v>12.609726326420962</v>
      </c>
      <c r="BG176" s="34">
        <f t="shared" si="1060"/>
        <v>10.970604837939987</v>
      </c>
      <c r="BH176" s="34">
        <f t="shared" si="1060"/>
        <v>24.268940790483555</v>
      </c>
      <c r="BI176" s="34">
        <f t="shared" si="1060"/>
        <v>10.025296062867387</v>
      </c>
      <c r="BJ176" s="34">
        <f t="shared" si="1060"/>
        <v>32.151005047860352</v>
      </c>
      <c r="BK176" s="34">
        <f t="shared" si="1060"/>
        <v>31.633569977974368</v>
      </c>
      <c r="BL176" s="34">
        <f t="shared" si="1060"/>
        <v>0</v>
      </c>
      <c r="BM176" s="34">
        <f t="shared" si="1060"/>
        <v>20.035580287817762</v>
      </c>
      <c r="BN176" s="34">
        <f t="shared" si="1060"/>
        <v>48.037539623825168</v>
      </c>
      <c r="BO176" s="34">
        <f t="shared" si="1060"/>
        <v>7.5177601496773949</v>
      </c>
      <c r="BP176" s="34">
        <f t="shared" si="1060"/>
        <v>33.203467748728805</v>
      </c>
      <c r="BQ176" s="34">
        <f t="shared" si="1060"/>
        <v>10.846144517006218</v>
      </c>
      <c r="BR176" s="34">
        <f t="shared" si="1060"/>
        <v>10.443305588887258</v>
      </c>
      <c r="BS176" s="34">
        <f t="shared" si="1060"/>
        <v>19.021181733130639</v>
      </c>
      <c r="BT176" s="34">
        <f t="shared" si="1060"/>
        <v>11.43096730238301</v>
      </c>
      <c r="BU176" s="34">
        <f t="shared" si="1060"/>
        <v>25.841450354181294</v>
      </c>
      <c r="BV176" s="34">
        <f t="shared" si="1060"/>
        <v>9.1856523312641958</v>
      </c>
      <c r="BW176" s="34">
        <f t="shared" si="1060"/>
        <v>33.161370863860085</v>
      </c>
      <c r="BX176" s="34">
        <f t="shared" si="1060"/>
        <v>31.231527693782894</v>
      </c>
      <c r="BY176" s="36"/>
      <c r="BZ176" s="34">
        <f t="shared" si="1060"/>
        <v>51.5110900015423</v>
      </c>
      <c r="CA176" s="34">
        <f t="shared" si="1060"/>
        <v>35.003402191341188</v>
      </c>
      <c r="CB176" s="34">
        <f t="shared" si="1060"/>
        <v>16.777153254705379</v>
      </c>
      <c r="CC176" s="34">
        <f t="shared" si="1060"/>
        <v>26.339110914885453</v>
      </c>
      <c r="CD176" s="34">
        <f t="shared" si="1060"/>
        <v>45.271337014739167</v>
      </c>
      <c r="CE176" s="34"/>
      <c r="CF176" s="34">
        <f t="shared" si="1060"/>
        <v>52.17689437471364</v>
      </c>
      <c r="CG176" s="34">
        <f t="shared" si="1060"/>
        <v>34.21591360064776</v>
      </c>
      <c r="CH176" s="34">
        <f t="shared" si="1060"/>
        <v>15.123528650900251</v>
      </c>
      <c r="CI176" s="34">
        <f t="shared" si="1060"/>
        <v>22.25475040184234</v>
      </c>
      <c r="CJ176" s="34">
        <f t="shared" si="1060"/>
        <v>27.488342806950463</v>
      </c>
      <c r="CK176" s="34">
        <f t="shared" si="1060"/>
        <v>45.663408398752317</v>
      </c>
      <c r="CL176" s="36"/>
      <c r="CM176" s="34">
        <f t="shared" si="1060"/>
        <v>17.868594523169989</v>
      </c>
      <c r="CN176" s="34">
        <f t="shared" si="1060"/>
        <v>23.123396797787194</v>
      </c>
      <c r="CO176" s="34">
        <f t="shared" si="1060"/>
        <v>11.771866191418734</v>
      </c>
      <c r="CP176" s="34">
        <f t="shared" si="1060"/>
        <v>23.11367946721278</v>
      </c>
      <c r="CQ176" s="34">
        <f t="shared" si="1060"/>
        <v>20.081931607765078</v>
      </c>
      <c r="CR176" s="34"/>
      <c r="CS176" s="34">
        <f t="shared" si="1060"/>
        <v>19.688880822852102</v>
      </c>
      <c r="CT176" s="34">
        <f t="shared" si="1060"/>
        <v>23.2147134435208</v>
      </c>
      <c r="CU176" s="34">
        <f t="shared" si="1060"/>
        <v>8.297209506338783</v>
      </c>
      <c r="CV176" s="34">
        <f t="shared" si="1060"/>
        <v>7.2448818666850769</v>
      </c>
      <c r="CW176" s="34">
        <f t="shared" si="1060"/>
        <v>23.450173371662803</v>
      </c>
      <c r="CX176" s="34">
        <f t="shared" si="1060"/>
        <v>21.516800631125673</v>
      </c>
      <c r="CY176" s="34">
        <f t="shared" si="1060"/>
        <v>24.865476539393661</v>
      </c>
      <c r="CZ176" s="34">
        <f t="shared" si="1060"/>
        <v>24.569583215881355</v>
      </c>
    </row>
    <row r="177" spans="1:104" s="22" customFormat="1">
      <c r="A177" s="22" t="s">
        <v>167</v>
      </c>
      <c r="AC177" s="2"/>
      <c r="BA177" s="2"/>
      <c r="BB177" s="34">
        <f>STDEV(BB9,BB12,BB15,BB18,BB21,BB24,BB27,BB30,BB33,BB36,BB39,BB42,BB45,BB48,BB51,BB54,BB57,BB60,BB63,BB66,BB69,BB72,BB75,BB78,BB81,BB94,BB97,BB100,BB103,BB106,BB109,BB112,BB115,BB118,BB121,BB124,BB127,BB130,BB133,BB136,BB139,BB142,BB145,BB148,BB151,BB154,BB157,BB160,BB163)/SQRT(49)</f>
        <v>0.52215797344436032</v>
      </c>
      <c r="BC177" s="34">
        <f t="shared" ref="BC177:CZ177" si="1061">STDEV(BC9,BC12,BC15,BC18,BC21,BC24,BC27,BC30,BC33,BC36,BC39,BC42,BC45,BC48,BC51,BC54,BC57,BC60,BC63,BC66,BC69,BC72,BC75,BC78,BC81,BC94,BC97,BC100,BC103,BC106,BC109,BC112,BC115,BC118,BC121,BC124,BC127,BC130,BC133,BC136,BC139,BC142,BC145,BC148,BC151,BC154,BC157,BC160,BC163)/SQRT(49)</f>
        <v>1.039977972568612</v>
      </c>
      <c r="BD177" s="34">
        <f t="shared" si="1061"/>
        <v>0.58145208355712097</v>
      </c>
      <c r="BE177" s="34">
        <f t="shared" si="1061"/>
        <v>0.83702201134747178</v>
      </c>
      <c r="BF177" s="34">
        <f t="shared" si="1061"/>
        <v>0.35520528345324359</v>
      </c>
      <c r="BG177" s="34">
        <f t="shared" si="1061"/>
        <v>0.26368443497143451</v>
      </c>
      <c r="BH177" s="34">
        <f t="shared" si="1061"/>
        <v>0.44195072345433634</v>
      </c>
      <c r="BI177" s="34">
        <f t="shared" si="1061"/>
        <v>0.28751952611590575</v>
      </c>
      <c r="BJ177" s="34">
        <f t="shared" si="1061"/>
        <v>0.57020395636959864</v>
      </c>
      <c r="BK177" s="34">
        <f t="shared" si="1061"/>
        <v>0.79235818760515098</v>
      </c>
      <c r="BL177" s="34"/>
      <c r="BM177" s="34">
        <f t="shared" si="1061"/>
        <v>0.47729360400180998</v>
      </c>
      <c r="BN177" s="34">
        <f t="shared" si="1061"/>
        <v>1.090379144070198</v>
      </c>
      <c r="BO177" s="34">
        <f t="shared" si="1061"/>
        <v>0.49768932424006079</v>
      </c>
      <c r="BP177" s="34">
        <f t="shared" si="1061"/>
        <v>0.76271867528981108</v>
      </c>
      <c r="BQ177" s="34">
        <f t="shared" si="1061"/>
        <v>0.36474263054832246</v>
      </c>
      <c r="BR177" s="34">
        <f t="shared" si="1061"/>
        <v>0.26894292512199197</v>
      </c>
      <c r="BS177" s="34">
        <f t="shared" si="1061"/>
        <v>0.44334398896345401</v>
      </c>
      <c r="BT177" s="34">
        <f t="shared" si="1061"/>
        <v>0.2758446990146301</v>
      </c>
      <c r="BU177" s="34">
        <f t="shared" si="1061"/>
        <v>0.50918890087475421</v>
      </c>
      <c r="BV177" s="34">
        <f t="shared" si="1061"/>
        <v>0.24874955467386667</v>
      </c>
      <c r="BW177" s="34">
        <f t="shared" si="1061"/>
        <v>0.55238681902084374</v>
      </c>
      <c r="BX177" s="34">
        <f t="shared" si="1061"/>
        <v>0.74872236702453487</v>
      </c>
      <c r="BY177" s="36"/>
      <c r="BZ177" s="34">
        <f t="shared" si="1061"/>
        <v>1.0247642425283334</v>
      </c>
      <c r="CA177" s="34">
        <f t="shared" si="1061"/>
        <v>0.88538375136897673</v>
      </c>
      <c r="CB177" s="34">
        <f t="shared" si="1061"/>
        <v>0.38944700078769062</v>
      </c>
      <c r="CC177" s="34">
        <f t="shared" si="1061"/>
        <v>0.43499771567335926</v>
      </c>
      <c r="CD177" s="34">
        <f t="shared" si="1061"/>
        <v>0.79867330623490373</v>
      </c>
      <c r="CE177" s="34"/>
      <c r="CF177" s="34">
        <f t="shared" si="1061"/>
        <v>1.066582405961001</v>
      </c>
      <c r="CG177" s="34">
        <f t="shared" si="1061"/>
        <v>0.764731677543945</v>
      </c>
      <c r="CH177" s="34">
        <f t="shared" si="1061"/>
        <v>0.4040937097553991</v>
      </c>
      <c r="CI177" s="34">
        <f t="shared" si="1061"/>
        <v>0.46290238553892527</v>
      </c>
      <c r="CJ177" s="34">
        <f t="shared" si="1061"/>
        <v>0.49922772477484834</v>
      </c>
      <c r="CK177" s="34">
        <f t="shared" si="1061"/>
        <v>0.8099943330675089</v>
      </c>
      <c r="CL177" s="36"/>
      <c r="CM177" s="34">
        <f t="shared" si="1061"/>
        <v>0.5503828608996536</v>
      </c>
      <c r="CN177" s="34">
        <f t="shared" si="1061"/>
        <v>0.72782943227354713</v>
      </c>
      <c r="CO177" s="34">
        <f t="shared" si="1061"/>
        <v>0.24977608342601407</v>
      </c>
      <c r="CP177" s="34">
        <f t="shared" si="1061"/>
        <v>0.68623468433238011</v>
      </c>
      <c r="CQ177" s="34">
        <f t="shared" si="1061"/>
        <v>0.52081979611269891</v>
      </c>
      <c r="CR177" s="34"/>
      <c r="CS177" s="34">
        <f t="shared" si="1061"/>
        <v>0.58019299545817737</v>
      </c>
      <c r="CT177" s="34">
        <f t="shared" si="1061"/>
        <v>0.67503483637301021</v>
      </c>
      <c r="CU177" s="34">
        <f t="shared" si="1061"/>
        <v>0.21735690246188619</v>
      </c>
      <c r="CV177" s="34">
        <f t="shared" si="1061"/>
        <v>0.22122036912604734</v>
      </c>
      <c r="CW177" s="34">
        <f t="shared" si="1061"/>
        <v>0.68190073664292239</v>
      </c>
      <c r="CX177" s="34">
        <f t="shared" si="1061"/>
        <v>0.56805227970133343</v>
      </c>
      <c r="CY177" s="34">
        <f t="shared" si="1061"/>
        <v>0.74348238676593237</v>
      </c>
      <c r="CZ177" s="34">
        <f t="shared" si="1061"/>
        <v>0.59184355059676463</v>
      </c>
    </row>
    <row r="178" spans="1:104" s="37" customFormat="1">
      <c r="A178" s="37" t="s">
        <v>163</v>
      </c>
      <c r="AC178" s="2"/>
      <c r="BA178" s="2"/>
      <c r="BB178" s="38">
        <f>AVERAGE(BB92,BB95,BB98,BB101,BB104,BB107,BB110,BB113,BB116,BB119,BB122,BB125,BB128,BB131,BB134,BB137,BB140,BB143,BB146,BB149,BB152,BB155,BB158,BB161,)</f>
        <v>18.382332402007609</v>
      </c>
      <c r="BC178" s="38">
        <f t="shared" ref="BC178:CZ178" si="1062">AVERAGE(BC92,BC95,BC98,BC101,BC104,BC107,BC110,BC113,BC116,BC119,BC122,BC125,BC128,BC131,BC134,BC137,BC140,BC143,BC146,BC149,BC152,BC155,BC158,BC161,)</f>
        <v>41.566757888880602</v>
      </c>
      <c r="BD178" s="38">
        <f t="shared" si="1062"/>
        <v>8.5513714072756208</v>
      </c>
      <c r="BE178" s="38">
        <f t="shared" si="1062"/>
        <v>25.267112850498147</v>
      </c>
      <c r="BF178" s="38">
        <f t="shared" si="1062"/>
        <v>12.309160928089877</v>
      </c>
      <c r="BG178" s="38">
        <f t="shared" si="1062"/>
        <v>8.4026605655160118</v>
      </c>
      <c r="BH178" s="38">
        <f t="shared" si="1062"/>
        <v>24.14884513686933</v>
      </c>
      <c r="BI178" s="38">
        <f t="shared" si="1062"/>
        <v>6.9352029976605287</v>
      </c>
      <c r="BJ178" s="38">
        <f t="shared" si="1062"/>
        <v>30.945604769176857</v>
      </c>
      <c r="BK178" s="38">
        <f t="shared" si="1062"/>
        <v>24.275472455508687</v>
      </c>
      <c r="BL178" s="38">
        <f t="shared" si="1062"/>
        <v>0</v>
      </c>
      <c r="BM178" s="38">
        <f t="shared" si="1062"/>
        <v>18.455121890581417</v>
      </c>
      <c r="BN178" s="38">
        <f t="shared" si="1062"/>
        <v>41.852541554877952</v>
      </c>
      <c r="BO178" s="38">
        <f t="shared" si="1062"/>
        <v>6.4864316100055781</v>
      </c>
      <c r="BP178" s="38">
        <f t="shared" si="1062"/>
        <v>24.914839342339242</v>
      </c>
      <c r="BQ178" s="38">
        <f t="shared" si="1062"/>
        <v>10.597395532147775</v>
      </c>
      <c r="BR178" s="38">
        <f t="shared" si="1062"/>
        <v>8.0824521757325982</v>
      </c>
      <c r="BS178" s="38">
        <f t="shared" si="1062"/>
        <v>18.369447630679979</v>
      </c>
      <c r="BT178" s="38">
        <f t="shared" si="1062"/>
        <v>8.4405563757114397</v>
      </c>
      <c r="BU178" s="38">
        <f t="shared" si="1062"/>
        <v>25.326551470708772</v>
      </c>
      <c r="BV178" s="38">
        <f t="shared" si="1062"/>
        <v>6.3745720982142977</v>
      </c>
      <c r="BW178" s="38">
        <f t="shared" si="1062"/>
        <v>31.825640481145115</v>
      </c>
      <c r="BX178" s="38">
        <f t="shared" si="1062"/>
        <v>23.57773932486538</v>
      </c>
      <c r="BY178" s="36"/>
      <c r="BZ178" s="38">
        <f t="shared" si="1062"/>
        <v>45.626991092364662</v>
      </c>
      <c r="CA178" s="38">
        <f t="shared" si="1062"/>
        <v>26.868382474308373</v>
      </c>
      <c r="CB178" s="38">
        <f t="shared" si="1062"/>
        <v>14.996948010138606</v>
      </c>
      <c r="CC178" s="38">
        <f t="shared" si="1062"/>
        <v>25.236536634694598</v>
      </c>
      <c r="CD178" s="38">
        <f t="shared" si="1062"/>
        <v>39.475272198964014</v>
      </c>
      <c r="CE178" s="38"/>
      <c r="CF178" s="38">
        <f t="shared" si="1062"/>
        <v>45.888567455575902</v>
      </c>
      <c r="CG178" s="38">
        <f t="shared" si="1062"/>
        <v>25.865823868693152</v>
      </c>
      <c r="CH178" s="38">
        <f t="shared" si="1062"/>
        <v>13.452257685643147</v>
      </c>
      <c r="CI178" s="38">
        <f t="shared" si="1062"/>
        <v>20.313095055909052</v>
      </c>
      <c r="CJ178" s="38">
        <f t="shared" si="1062"/>
        <v>26.199402080649033</v>
      </c>
      <c r="CK178" s="38">
        <f t="shared" si="1062"/>
        <v>39.673735129065086</v>
      </c>
      <c r="CL178" s="36"/>
      <c r="CM178" s="38">
        <f t="shared" si="1062"/>
        <v>19.535529546636059</v>
      </c>
      <c r="CN178" s="38">
        <f t="shared" si="1062"/>
        <v>17.498778260587997</v>
      </c>
      <c r="CO178" s="38">
        <f t="shared" si="1062"/>
        <v>11.981545305078509</v>
      </c>
      <c r="CP178" s="38">
        <f t="shared" si="1062"/>
        <v>18.677318171175603</v>
      </c>
      <c r="CQ178" s="38">
        <f t="shared" si="1062"/>
        <v>21.666512690020305</v>
      </c>
      <c r="CR178" s="38"/>
      <c r="CS178" s="38">
        <f t="shared" si="1062"/>
        <v>21.002506538370739</v>
      </c>
      <c r="CT178" s="38">
        <f t="shared" si="1062"/>
        <v>17.46516695055114</v>
      </c>
      <c r="CU178" s="38">
        <f t="shared" si="1062"/>
        <v>7.8468536118189016</v>
      </c>
      <c r="CV178" s="38">
        <f t="shared" si="1062"/>
        <v>7.3135926677825829</v>
      </c>
      <c r="CW178" s="38">
        <f t="shared" si="1062"/>
        <v>18.554297552676363</v>
      </c>
      <c r="CX178" s="38">
        <f t="shared" si="1062"/>
        <v>22.804396482343332</v>
      </c>
      <c r="CY178" s="38">
        <f t="shared" si="1062"/>
        <v>20.466957118000959</v>
      </c>
      <c r="CZ178" s="38">
        <f t="shared" si="1062"/>
        <v>20.483198196196216</v>
      </c>
    </row>
    <row r="179" spans="1:104" s="37" customFormat="1">
      <c r="A179" s="37" t="s">
        <v>167</v>
      </c>
      <c r="AC179" s="2"/>
      <c r="BA179" s="2"/>
      <c r="BB179" s="37">
        <f>STDEV(BB92,BB95,BB98,BB101,BB104,BB107,BB110,BB113,BB116,BB119,BB122,BB125,BB128,BB131,BB134,BB137,BB140,BB143,BB146,BB149,BB152,BB155,BB158,BB161)/SQRT(24)</f>
        <v>0.70076900742621528</v>
      </c>
      <c r="BC179" s="37">
        <f t="shared" ref="BC179:CZ179" si="1063">STDEV(BC92,BC95,BC98,BC101,BC104,BC107,BC110,BC113,BC116,BC119,BC122,BC125,BC128,BC131,BC134,BC137,BC140,BC143,BC146,BC149,BC152,BC155,BC158,BC161)/SQRT(24)</f>
        <v>1.3883008765256524</v>
      </c>
      <c r="BD179" s="37">
        <f t="shared" si="1063"/>
        <v>0.76077371886372058</v>
      </c>
      <c r="BE179" s="37">
        <f t="shared" si="1063"/>
        <v>0.91159586416731719</v>
      </c>
      <c r="BF179" s="37">
        <f t="shared" si="1063"/>
        <v>0.45636967469079465</v>
      </c>
      <c r="BG179" s="37">
        <f t="shared" si="1063"/>
        <v>0.37457768057027457</v>
      </c>
      <c r="BH179" s="37">
        <f t="shared" si="1063"/>
        <v>0.56407436656204035</v>
      </c>
      <c r="BI179" s="37">
        <f t="shared" si="1063"/>
        <v>0.48336854886834624</v>
      </c>
      <c r="BJ179" s="37">
        <f t="shared" si="1063"/>
        <v>0.61284816039974677</v>
      </c>
      <c r="BK179" s="37">
        <f t="shared" si="1063"/>
        <v>0.83466417203096166</v>
      </c>
      <c r="BM179" s="37">
        <f t="shared" si="1063"/>
        <v>0.57990329893351078</v>
      </c>
      <c r="BN179" s="37">
        <f t="shared" si="1063"/>
        <v>1.5197181537568569</v>
      </c>
      <c r="BO179" s="37">
        <f t="shared" si="1063"/>
        <v>0.54406607443189958</v>
      </c>
      <c r="BP179" s="37">
        <f t="shared" si="1063"/>
        <v>0.8904112247359558</v>
      </c>
      <c r="BQ179" s="37">
        <f t="shared" si="1063"/>
        <v>0.5553766716554146</v>
      </c>
      <c r="BR179" s="37">
        <f t="shared" si="1063"/>
        <v>0.31158995890395647</v>
      </c>
      <c r="BS179" s="37">
        <f t="shared" si="1063"/>
        <v>0.63481545962017538</v>
      </c>
      <c r="BT179" s="37">
        <f t="shared" si="1063"/>
        <v>0.37988339243471347</v>
      </c>
      <c r="BU179" s="37">
        <f t="shared" si="1063"/>
        <v>0.60986225413180828</v>
      </c>
      <c r="BV179" s="37">
        <f t="shared" si="1063"/>
        <v>0.45077902937307091</v>
      </c>
      <c r="BW179" s="37">
        <f t="shared" si="1063"/>
        <v>0.60669045170796243</v>
      </c>
      <c r="BX179" s="37">
        <f t="shared" si="1063"/>
        <v>0.6816297327784463</v>
      </c>
      <c r="BY179" s="2"/>
      <c r="BZ179" s="37">
        <f t="shared" si="1063"/>
        <v>1.2876780887259558</v>
      </c>
      <c r="CA179" s="37">
        <f t="shared" si="1063"/>
        <v>0.95977636497791086</v>
      </c>
      <c r="CB179" s="37">
        <f t="shared" si="1063"/>
        <v>0.46587355623317028</v>
      </c>
      <c r="CC179" s="37">
        <f t="shared" si="1063"/>
        <v>0.53547824780480835</v>
      </c>
      <c r="CD179" s="37">
        <f t="shared" si="1063"/>
        <v>0.73207593238624002</v>
      </c>
      <c r="CF179" s="37">
        <f t="shared" si="1063"/>
        <v>1.416807993895375</v>
      </c>
      <c r="CG179" s="37">
        <f t="shared" si="1063"/>
        <v>0.89190913262411664</v>
      </c>
      <c r="CH179" s="37">
        <f t="shared" si="1063"/>
        <v>0.49831575641080461</v>
      </c>
      <c r="CI179" s="37">
        <f t="shared" si="1063"/>
        <v>0.60109867795726701</v>
      </c>
      <c r="CJ179" s="37">
        <f t="shared" si="1063"/>
        <v>0.60862080604554469</v>
      </c>
      <c r="CK179" s="37">
        <f t="shared" si="1063"/>
        <v>0.76566085553022034</v>
      </c>
      <c r="CL179" s="2"/>
      <c r="CM179" s="37">
        <f t="shared" si="1063"/>
        <v>0.82782177902638476</v>
      </c>
      <c r="CN179" s="37">
        <f t="shared" si="1063"/>
        <v>0.766234116170736</v>
      </c>
      <c r="CO179" s="37">
        <f t="shared" si="1063"/>
        <v>0.43853479722291921</v>
      </c>
      <c r="CP179" s="37">
        <f t="shared" si="1063"/>
        <v>0.66656537827017237</v>
      </c>
      <c r="CQ179" s="37">
        <f t="shared" si="1063"/>
        <v>0.858537008938559</v>
      </c>
      <c r="CS179" s="37">
        <f t="shared" si="1063"/>
        <v>0.90651630868546162</v>
      </c>
      <c r="CT179" s="37">
        <f t="shared" si="1063"/>
        <v>0.81322894973052318</v>
      </c>
      <c r="CU179" s="37">
        <f t="shared" si="1063"/>
        <v>0.29738011986033625</v>
      </c>
      <c r="CV179" s="37">
        <f t="shared" si="1063"/>
        <v>0.27131187410024959</v>
      </c>
      <c r="CW179" s="37">
        <f t="shared" si="1063"/>
        <v>0.73227771524459229</v>
      </c>
      <c r="CX179" s="37">
        <f t="shared" si="1063"/>
        <v>0.94040721238347447</v>
      </c>
      <c r="CY179" s="37">
        <f t="shared" si="1063"/>
        <v>0.91866739442919787</v>
      </c>
      <c r="CZ179" s="37">
        <f t="shared" si="1063"/>
        <v>0.53976641505718492</v>
      </c>
    </row>
    <row r="180" spans="1:104" s="37" customFormat="1">
      <c r="A180" s="37" t="s">
        <v>164</v>
      </c>
      <c r="AC180" s="2"/>
      <c r="BA180" s="2"/>
      <c r="BB180" s="38">
        <f>AVERAGE(BB93,BB96,BB99,BB102,BB105,BB108,BB111,BB114,BB117,BB120,BB123,BB126,BB129,BB132,BB135,BB138,BB141,BB144,BB147,BB150,BB153,BB156,BB159,BB162)</f>
        <v>19.136318432042668</v>
      </c>
      <c r="BC180" s="38">
        <f t="shared" ref="BC180:CZ180" si="1064">AVERAGE(BC93,BC96,BC99,BC102,BC105,BC108,BC111,BC114,BC117,BC120,BC123,BC126,BC129,BC132,BC135,BC138,BC141,BC144,BC147,BC150,BC153,BC156,BC159,BC162)</f>
        <v>44.019885811942316</v>
      </c>
      <c r="BD180" s="38">
        <f t="shared" si="1064"/>
        <v>8.4521249363660864</v>
      </c>
      <c r="BE180" s="38">
        <f t="shared" si="1064"/>
        <v>26.130732610493855</v>
      </c>
      <c r="BF180" s="38">
        <f t="shared" si="1064"/>
        <v>11.36237410697983</v>
      </c>
      <c r="BG180" s="38">
        <f t="shared" si="1064"/>
        <v>1.1498599098191904</v>
      </c>
      <c r="BH180" s="38">
        <f t="shared" si="1064"/>
        <v>23.195220189094311</v>
      </c>
      <c r="BI180" s="38">
        <f t="shared" si="1064"/>
        <v>2.1789847152944994</v>
      </c>
      <c r="BJ180" s="38">
        <f t="shared" si="1064"/>
        <v>32.390960729212878</v>
      </c>
      <c r="BK180" s="38">
        <f t="shared" si="1064"/>
        <v>25.220566752062968</v>
      </c>
      <c r="BL180" s="38"/>
      <c r="BM180" s="38">
        <f t="shared" si="1064"/>
        <v>19.317395082724872</v>
      </c>
      <c r="BN180" s="38">
        <f t="shared" si="1064"/>
        <v>44.243121609934441</v>
      </c>
      <c r="BO180" s="38">
        <f t="shared" si="1064"/>
        <v>6.9466978966323438</v>
      </c>
      <c r="BP180" s="38">
        <f t="shared" si="1064"/>
        <v>25.835145152647232</v>
      </c>
      <c r="BQ180" s="38">
        <f t="shared" si="1064"/>
        <v>9.5088273431795685</v>
      </c>
      <c r="BR180" s="38">
        <f t="shared" si="1064"/>
        <v>1.3099752621648098</v>
      </c>
      <c r="BS180" s="38">
        <f t="shared" si="1064"/>
        <v>17.434301387599358</v>
      </c>
      <c r="BT180" s="38">
        <f t="shared" si="1064"/>
        <v>2.0455446029065629</v>
      </c>
      <c r="BU180" s="38">
        <f t="shared" si="1064"/>
        <v>24.843861237909081</v>
      </c>
      <c r="BV180" s="38">
        <f t="shared" si="1064"/>
        <v>2.14054132727084</v>
      </c>
      <c r="BW180" s="38">
        <f t="shared" si="1064"/>
        <v>33.265030453381513</v>
      </c>
      <c r="BX180" s="38">
        <f t="shared" si="1064"/>
        <v>24.37366495081702</v>
      </c>
      <c r="BY180" s="36"/>
      <c r="BZ180" s="38">
        <f t="shared" si="1064"/>
        <v>48.217294924715816</v>
      </c>
      <c r="CA180" s="38">
        <f t="shared" si="1064"/>
        <v>27.745434066229748</v>
      </c>
      <c r="CB180" s="38">
        <f t="shared" si="1064"/>
        <v>11.449613059274045</v>
      </c>
      <c r="CC180" s="38">
        <f t="shared" si="1064"/>
        <v>23.331627165928495</v>
      </c>
      <c r="CD180" s="38">
        <f t="shared" si="1064"/>
        <v>41.207737263649079</v>
      </c>
      <c r="CE180" s="38"/>
      <c r="CF180" s="38">
        <f t="shared" si="1064"/>
        <v>48.433858822507496</v>
      </c>
      <c r="CG180" s="38">
        <f t="shared" si="1064"/>
        <v>26.898660089083762</v>
      </c>
      <c r="CH180" s="38">
        <f t="shared" si="1064"/>
        <v>9.6385955626575086</v>
      </c>
      <c r="CI180" s="38">
        <f t="shared" si="1064"/>
        <v>17.58821747272016</v>
      </c>
      <c r="CJ180" s="38">
        <f t="shared" si="1064"/>
        <v>24.978356490703046</v>
      </c>
      <c r="CK180" s="38">
        <f t="shared" si="1064"/>
        <v>41.324682484819647</v>
      </c>
      <c r="CL180" s="36"/>
      <c r="CM180" s="38">
        <f t="shared" si="1064"/>
        <v>21.412404803711578</v>
      </c>
      <c r="CN180" s="38">
        <f t="shared" si="1064"/>
        <v>25.292336780572253</v>
      </c>
      <c r="CO180" s="38">
        <f t="shared" si="1064"/>
        <v>11.962108762366841</v>
      </c>
      <c r="CP180" s="38">
        <f t="shared" si="1064"/>
        <v>24.977850922116712</v>
      </c>
      <c r="CQ180" s="38">
        <f t="shared" si="1064"/>
        <v>23.320362181502933</v>
      </c>
      <c r="CR180" s="38"/>
      <c r="CS180" s="38">
        <f t="shared" si="1064"/>
        <v>22.500580515887538</v>
      </c>
      <c r="CT180" s="38">
        <f t="shared" si="1064"/>
        <v>24.771873464295894</v>
      </c>
      <c r="CU180" s="38">
        <f t="shared" si="1064"/>
        <v>8.0743316718829465</v>
      </c>
      <c r="CV180" s="38">
        <f t="shared" si="1064"/>
        <v>7.4570652169182372</v>
      </c>
      <c r="CW180" s="38">
        <f t="shared" si="1064"/>
        <v>23.985002061629604</v>
      </c>
      <c r="CX180" s="38">
        <f t="shared" si="1064"/>
        <v>24.51824857277504</v>
      </c>
      <c r="CY180" s="38">
        <f t="shared" si="1064"/>
        <v>26.142940429200973</v>
      </c>
      <c r="CZ180" s="38">
        <f t="shared" si="1064"/>
        <v>27.557507632204153</v>
      </c>
    </row>
    <row r="181" spans="1:104" s="37" customFormat="1">
      <c r="A181" s="37" t="s">
        <v>167</v>
      </c>
      <c r="AC181" s="2"/>
      <c r="BA181" s="2"/>
      <c r="BB181" s="37">
        <f>STDEV(BB93,BB96,BB99,BB102,BB105,BB108,BB111,BB114,BB117,BB120,BB123,BB126,BB129,BB132,BB135,BB138,BB141,BB144,BB147,BB150,BB153,BB156,BB159,BB162)/SQRT(24)</f>
        <v>0.77459632800115819</v>
      </c>
      <c r="BC181" s="37">
        <f t="shared" ref="BC181:CZ181" si="1065">STDEV(BC93,BC96,BC99,BC102,BC105,BC108,BC111,BC114,BC117,BC120,BC123,BC126,BC129,BC132,BC135,BC138,BC141,BC144,BC147,BC150,BC153,BC156,BC159,BC162)/SQRT(24)</f>
        <v>1.5143304805268396</v>
      </c>
      <c r="BD181" s="37">
        <f t="shared" si="1065"/>
        <v>0.85501808119937184</v>
      </c>
      <c r="BE181" s="37">
        <f t="shared" si="1065"/>
        <v>0.85629822628578489</v>
      </c>
      <c r="BF181" s="37">
        <f t="shared" si="1065"/>
        <v>0.56573023898449437</v>
      </c>
      <c r="BG181" s="37">
        <f t="shared" si="1065"/>
        <v>0.1610775659655469</v>
      </c>
      <c r="BH181" s="37">
        <f t="shared" si="1065"/>
        <v>0.69447970819660054</v>
      </c>
      <c r="BI181" s="37">
        <f t="shared" si="1065"/>
        <v>0.25309260383239551</v>
      </c>
      <c r="BJ181" s="37">
        <f t="shared" si="1065"/>
        <v>0.68772176696564002</v>
      </c>
      <c r="BK181" s="37">
        <f t="shared" si="1065"/>
        <v>0.85741287933313781</v>
      </c>
      <c r="BM181" s="37">
        <f t="shared" si="1065"/>
        <v>0.725876479475977</v>
      </c>
      <c r="BN181" s="37">
        <f t="shared" si="1065"/>
        <v>1.5527220445296774</v>
      </c>
      <c r="BO181" s="37">
        <f t="shared" si="1065"/>
        <v>0.62330480795008958</v>
      </c>
      <c r="BP181" s="37">
        <f t="shared" si="1065"/>
        <v>0.84148445652486392</v>
      </c>
      <c r="BQ181" s="37">
        <f t="shared" si="1065"/>
        <v>0.55069537986232908</v>
      </c>
      <c r="BR181" s="37">
        <f t="shared" si="1065"/>
        <v>0.17572721325532031</v>
      </c>
      <c r="BS181" s="37">
        <f t="shared" si="1065"/>
        <v>0.74848636877099206</v>
      </c>
      <c r="BT181" s="37">
        <f t="shared" si="1065"/>
        <v>0.26057195885607037</v>
      </c>
      <c r="BU181" s="37">
        <f t="shared" si="1065"/>
        <v>0.81738504911810361</v>
      </c>
      <c r="BV181" s="37">
        <f t="shared" si="1065"/>
        <v>0.32162095758766157</v>
      </c>
      <c r="BW181" s="37">
        <f t="shared" si="1065"/>
        <v>0.69741904275694866</v>
      </c>
      <c r="BX181" s="37">
        <f t="shared" si="1065"/>
        <v>0.67148263150672871</v>
      </c>
      <c r="BY181" s="2"/>
      <c r="BZ181" s="37">
        <f t="shared" si="1065"/>
        <v>1.4078200000876728</v>
      </c>
      <c r="CA181" s="37">
        <f t="shared" si="1065"/>
        <v>0.88768017944383126</v>
      </c>
      <c r="CB181" s="37">
        <f t="shared" si="1065"/>
        <v>0.5629892160496911</v>
      </c>
      <c r="CC181" s="37">
        <f t="shared" si="1065"/>
        <v>0.69054547493825891</v>
      </c>
      <c r="CD181" s="37">
        <f t="shared" si="1065"/>
        <v>0.80650694970052683</v>
      </c>
      <c r="CF181" s="37">
        <f t="shared" si="1065"/>
        <v>1.5086310752598888</v>
      </c>
      <c r="CG181" s="37">
        <f t="shared" si="1065"/>
        <v>0.86966601644471708</v>
      </c>
      <c r="CH181" s="37">
        <f t="shared" si="1065"/>
        <v>0.54838314405193955</v>
      </c>
      <c r="CI181" s="37">
        <f t="shared" si="1065"/>
        <v>0.75873763288900131</v>
      </c>
      <c r="CJ181" s="37">
        <f t="shared" si="1065"/>
        <v>0.82427590515558147</v>
      </c>
      <c r="CK181" s="37">
        <f t="shared" si="1065"/>
        <v>0.79306514281139018</v>
      </c>
      <c r="CL181" s="2"/>
      <c r="CM181" s="37">
        <f t="shared" si="1065"/>
        <v>0.92897158882662578</v>
      </c>
      <c r="CN181" s="37">
        <f t="shared" si="1065"/>
        <v>0.90390657191654944</v>
      </c>
      <c r="CO181" s="37">
        <f t="shared" si="1065"/>
        <v>0.44732958143871709</v>
      </c>
      <c r="CP181" s="37">
        <f t="shared" si="1065"/>
        <v>0.90100485638065808</v>
      </c>
      <c r="CQ181" s="37">
        <f t="shared" si="1065"/>
        <v>0.9946363104333642</v>
      </c>
      <c r="CS181" s="37">
        <f t="shared" si="1065"/>
        <v>0.94201981181439409</v>
      </c>
      <c r="CT181" s="37">
        <f t="shared" si="1065"/>
        <v>0.83466774197700966</v>
      </c>
      <c r="CU181" s="37">
        <f t="shared" si="1065"/>
        <v>0.32640323300725643</v>
      </c>
      <c r="CV181" s="37">
        <f t="shared" si="1065"/>
        <v>0.27150591175283179</v>
      </c>
      <c r="CW181" s="37">
        <f t="shared" si="1065"/>
        <v>0.64043695633455755</v>
      </c>
      <c r="CX181" s="37">
        <f t="shared" si="1065"/>
        <v>1.0500848884094376</v>
      </c>
      <c r="CY181" s="37">
        <f t="shared" si="1065"/>
        <v>0.94153713899317171</v>
      </c>
      <c r="CZ181" s="37">
        <f t="shared" si="1065"/>
        <v>0.55984213021236073</v>
      </c>
    </row>
    <row r="182" spans="1:104" s="37" customFormat="1">
      <c r="A182" s="37" t="s">
        <v>183</v>
      </c>
      <c r="AC182" s="2"/>
      <c r="BA182" s="2"/>
      <c r="BB182" s="38">
        <f>AVERAGE(BB94,BB97,BB100,BB103,BB106,BB109,BB112,BB115,BB118,BB121,BB124,BB127,BB130,BB133,BB136,BB139,BB142,BB145,BB148,BB151,BB154,BB157,BB160,BB163)</f>
        <v>20.922366690004946</v>
      </c>
      <c r="BC182" s="38">
        <f t="shared" ref="BC182:CZ182" si="1066">AVERAGE(BC94,BC97,BC100,BC103,BC106,BC109,BC112,BC115,BC118,BC121,BC124,BC127,BC130,BC133,BC136,BC139,BC142,BC145,BC148,BC151,BC154,BC157,BC160,BC163)</f>
        <v>48.677219362416444</v>
      </c>
      <c r="BD182" s="38">
        <f t="shared" si="1066"/>
        <v>10.218723696089599</v>
      </c>
      <c r="BE182" s="38">
        <f t="shared" si="1066"/>
        <v>34.529160803176033</v>
      </c>
      <c r="BF182" s="38">
        <f t="shared" si="1066"/>
        <v>13.378156143827788</v>
      </c>
      <c r="BG182" s="38">
        <f t="shared" si="1066"/>
        <v>11.373772743189599</v>
      </c>
      <c r="BH182" s="38">
        <f t="shared" si="1066"/>
        <v>25.511761546763381</v>
      </c>
      <c r="BI182" s="38">
        <f t="shared" si="1066"/>
        <v>10.191054473095638</v>
      </c>
      <c r="BJ182" s="38">
        <f t="shared" si="1066"/>
        <v>34.048011599782832</v>
      </c>
      <c r="BK182" s="38">
        <f t="shared" si="1066"/>
        <v>32.429990377323101</v>
      </c>
      <c r="BL182" s="38"/>
      <c r="BM182" s="38">
        <f t="shared" si="1066"/>
        <v>21.42050964330404</v>
      </c>
      <c r="BN182" s="38">
        <f t="shared" si="1066"/>
        <v>49.410077974291973</v>
      </c>
      <c r="BO182" s="38">
        <f t="shared" si="1066"/>
        <v>8.2023842628982795</v>
      </c>
      <c r="BP182" s="38">
        <f t="shared" si="1066"/>
        <v>34.252378073960152</v>
      </c>
      <c r="BQ182" s="38">
        <f t="shared" si="1066"/>
        <v>11.502440297266659</v>
      </c>
      <c r="BR182" s="38">
        <f t="shared" si="1066"/>
        <v>10.718108365806737</v>
      </c>
      <c r="BS182" s="38">
        <f t="shared" si="1066"/>
        <v>19.724958010629287</v>
      </c>
      <c r="BT182" s="38">
        <f t="shared" si="1066"/>
        <v>11.60499999682731</v>
      </c>
      <c r="BU182" s="38">
        <f t="shared" si="1066"/>
        <v>27.272497671185558</v>
      </c>
      <c r="BV182" s="38">
        <f t="shared" si="1066"/>
        <v>9.2931073494726988</v>
      </c>
      <c r="BW182" s="38">
        <f t="shared" si="1066"/>
        <v>35.039389029014309</v>
      </c>
      <c r="BX182" s="38">
        <f t="shared" si="1066"/>
        <v>32.107707907306647</v>
      </c>
      <c r="BY182" s="36"/>
      <c r="BZ182" s="38">
        <f t="shared" si="1066"/>
        <v>53.131247256416621</v>
      </c>
      <c r="CA182" s="38">
        <f t="shared" si="1066"/>
        <v>36.214341697725501</v>
      </c>
      <c r="CB182" s="38">
        <f t="shared" si="1066"/>
        <v>17.624768466506303</v>
      </c>
      <c r="CC182" s="38">
        <f t="shared" si="1066"/>
        <v>27.565779500957518</v>
      </c>
      <c r="CD182" s="38">
        <f t="shared" si="1066"/>
        <v>47.17091716443727</v>
      </c>
      <c r="CE182" s="38"/>
      <c r="CF182" s="38">
        <f t="shared" si="1066"/>
        <v>53.986582741121474</v>
      </c>
      <c r="CG182" s="38">
        <f t="shared" si="1066"/>
        <v>35.431525440001927</v>
      </c>
      <c r="CH182" s="38">
        <f t="shared" si="1066"/>
        <v>15.791346847476371</v>
      </c>
      <c r="CI182" s="38">
        <f t="shared" si="1066"/>
        <v>22.943724692240689</v>
      </c>
      <c r="CJ182" s="38">
        <f t="shared" si="1066"/>
        <v>28.86439630360422</v>
      </c>
      <c r="CK182" s="38">
        <f t="shared" si="1066"/>
        <v>47.600819055696569</v>
      </c>
      <c r="CL182" s="36"/>
      <c r="CM182" s="38">
        <f t="shared" si="1066"/>
        <v>18.190145809368694</v>
      </c>
      <c r="CN182" s="38">
        <f t="shared" si="1066"/>
        <v>23.620451294164155</v>
      </c>
      <c r="CO182" s="38">
        <f t="shared" si="1066"/>
        <v>12.267028314267202</v>
      </c>
      <c r="CP182" s="38">
        <f t="shared" si="1066"/>
        <v>23.909557103079042</v>
      </c>
      <c r="CQ182" s="38">
        <f t="shared" si="1066"/>
        <v>21.197861773456886</v>
      </c>
      <c r="CR182" s="38"/>
      <c r="CS182" s="38">
        <f t="shared" si="1066"/>
        <v>20.407035489188683</v>
      </c>
      <c r="CT182" s="38">
        <f t="shared" si="1066"/>
        <v>23.977128444862078</v>
      </c>
      <c r="CU182" s="38">
        <f t="shared" si="1066"/>
        <v>8.3306280821668484</v>
      </c>
      <c r="CV182" s="38">
        <f t="shared" si="1066"/>
        <v>7.9436492921622524</v>
      </c>
      <c r="CW182" s="38">
        <f t="shared" si="1066"/>
        <v>24.299847415009513</v>
      </c>
      <c r="CX182" s="38">
        <f t="shared" si="1066"/>
        <v>22.213080915356134</v>
      </c>
      <c r="CY182" s="38">
        <f t="shared" si="1066"/>
        <v>25.622349945847901</v>
      </c>
      <c r="CZ182" s="38">
        <f t="shared" si="1066"/>
        <v>25.816987049280844</v>
      </c>
    </row>
    <row r="183" spans="1:104" s="37" customFormat="1">
      <c r="A183" s="37" t="s">
        <v>167</v>
      </c>
      <c r="AC183" s="2"/>
      <c r="BA183" s="2"/>
      <c r="BB183" s="37">
        <f>STDEV(BB94,BB97,BB100,BB103,BB106,BB109,BB112,BB115,BB118,BB121,BB124,BB127,BB130,BB133,BB136,BB139,BB142,BB145,BB148,BB151,BB154,BB157,BB160,BB163)/SQRT(24)</f>
        <v>0.82147549266056918</v>
      </c>
      <c r="BC183" s="37">
        <f t="shared" ref="BC183:CZ183" si="1067">STDEV(BC94,BC97,BC100,BC103,BC106,BC109,BC112,BC115,BC118,BC121,BC124,BC127,BC130,BC133,BC136,BC139,BC142,BC145,BC148,BC151,BC154,BC157,BC160,BC163)/SQRT(24)</f>
        <v>1.6470135172471956</v>
      </c>
      <c r="BD183" s="37">
        <f t="shared" si="1067"/>
        <v>0.97687651590512958</v>
      </c>
      <c r="BE183" s="37">
        <f t="shared" si="1067"/>
        <v>1.3760394105281686</v>
      </c>
      <c r="BF183" s="37">
        <f t="shared" si="1067"/>
        <v>0.5562158571066147</v>
      </c>
      <c r="BG183" s="37">
        <f t="shared" si="1067"/>
        <v>0.41154768564936628</v>
      </c>
      <c r="BH183" s="37">
        <f t="shared" si="1067"/>
        <v>0.6786251729120536</v>
      </c>
      <c r="BI183" s="37">
        <f t="shared" si="1067"/>
        <v>0.46816001418214515</v>
      </c>
      <c r="BJ183" s="37">
        <f t="shared" si="1067"/>
        <v>0.86227023985657658</v>
      </c>
      <c r="BK183" s="37">
        <f t="shared" si="1067"/>
        <v>1.1457179434463367</v>
      </c>
      <c r="BM183" s="37">
        <f t="shared" si="1067"/>
        <v>0.68549759023553203</v>
      </c>
      <c r="BN183" s="37">
        <f t="shared" si="1067"/>
        <v>1.7754001748987283</v>
      </c>
      <c r="BO183" s="37">
        <f t="shared" si="1067"/>
        <v>0.79854949086392268</v>
      </c>
      <c r="BP183" s="37">
        <f t="shared" si="1067"/>
        <v>1.2541218956808213</v>
      </c>
      <c r="BQ183" s="37">
        <f t="shared" si="1067"/>
        <v>0.55657714616719089</v>
      </c>
      <c r="BR183" s="37">
        <f t="shared" si="1067"/>
        <v>0.39619944227786791</v>
      </c>
      <c r="BS183" s="37">
        <f t="shared" si="1067"/>
        <v>0.70090945128791893</v>
      </c>
      <c r="BT183" s="37">
        <f t="shared" si="1067"/>
        <v>0.38191768940949594</v>
      </c>
      <c r="BU183" s="37">
        <f t="shared" si="1067"/>
        <v>0.74957784588889154</v>
      </c>
      <c r="BV183" s="37">
        <f t="shared" si="1067"/>
        <v>0.34167099211337493</v>
      </c>
      <c r="BW183" s="37">
        <f t="shared" si="1067"/>
        <v>0.80469823475108704</v>
      </c>
      <c r="BX183" s="37">
        <f t="shared" si="1067"/>
        <v>1.0560154160675699</v>
      </c>
      <c r="BY183" s="2"/>
      <c r="BZ183" s="37">
        <f t="shared" si="1067"/>
        <v>1.6444850455942011</v>
      </c>
      <c r="CA183" s="37">
        <f t="shared" si="1067"/>
        <v>1.4847847954446776</v>
      </c>
      <c r="CB183" s="37">
        <f t="shared" si="1067"/>
        <v>0.61561206733763341</v>
      </c>
      <c r="CC183" s="37">
        <f t="shared" si="1067"/>
        <v>0.67465305909788731</v>
      </c>
      <c r="CD183" s="37">
        <f t="shared" si="1067"/>
        <v>1.2008705864639482</v>
      </c>
      <c r="CF183" s="37">
        <f t="shared" si="1067"/>
        <v>1.7313959618867751</v>
      </c>
      <c r="CG183" s="37">
        <f t="shared" si="1067"/>
        <v>1.2502710269603825</v>
      </c>
      <c r="CH183" s="37">
        <f t="shared" si="1067"/>
        <v>0.60979836949484911</v>
      </c>
      <c r="CI183" s="37">
        <f t="shared" si="1067"/>
        <v>0.72200204272424318</v>
      </c>
      <c r="CJ183" s="37">
        <f t="shared" si="1067"/>
        <v>0.74031537879370957</v>
      </c>
      <c r="CK183" s="37">
        <f t="shared" si="1067"/>
        <v>1.2044842915573577</v>
      </c>
      <c r="CL183" s="2"/>
      <c r="CM183" s="37">
        <f t="shared" si="1067"/>
        <v>0.88649746919055872</v>
      </c>
      <c r="CN183" s="37">
        <f t="shared" si="1067"/>
        <v>1.1824017043502679</v>
      </c>
      <c r="CO183" s="37">
        <f t="shared" si="1067"/>
        <v>0.41108933032839878</v>
      </c>
      <c r="CP183" s="37">
        <f t="shared" si="1067"/>
        <v>0.99509144102554348</v>
      </c>
      <c r="CQ183" s="37">
        <f t="shared" si="1067"/>
        <v>0.88997435719935913</v>
      </c>
      <c r="CS183" s="37">
        <f t="shared" si="1067"/>
        <v>0.96844597021352707</v>
      </c>
      <c r="CT183" s="37">
        <f t="shared" si="1067"/>
        <v>1.098225274350231</v>
      </c>
      <c r="CU183" s="37">
        <f t="shared" si="1067"/>
        <v>0.31818282763434036</v>
      </c>
      <c r="CV183" s="37">
        <f t="shared" si="1067"/>
        <v>0.30079505820792124</v>
      </c>
      <c r="CW183" s="37">
        <f t="shared" si="1067"/>
        <v>0.99632728482458466</v>
      </c>
      <c r="CX183" s="37">
        <f t="shared" si="1067"/>
        <v>0.9151218078448411</v>
      </c>
      <c r="CY183" s="37">
        <f t="shared" si="1067"/>
        <v>1.258787523789348</v>
      </c>
      <c r="CZ183" s="37">
        <f t="shared" si="1067"/>
        <v>0.79151102206272639</v>
      </c>
    </row>
    <row r="184" spans="1:104" s="6" customFormat="1">
      <c r="A184" s="6" t="s">
        <v>165</v>
      </c>
      <c r="AC184" s="2"/>
      <c r="BA184" s="2"/>
      <c r="BB184" s="39">
        <f>AVERAGE(BB7,BB10,BB13,BB16,BB19,BB22,BB25,BB28,BB31,BB34,BB37,BB40,BB43,BB46,BB49,BB52,BB55,BB58,BB61,BB64,BB67,BB70,BB73,BB76,BB79)</f>
        <v>17.571326849599053</v>
      </c>
      <c r="BC184" s="39">
        <f t="shared" ref="BC184:CZ184" si="1068">AVERAGE(BC7,BC10,BC13,BC16,BC19,BC22,BC25,BC28,BC31,BC34,BC37,BC40,BC43,BC46,BC49,BC52,BC55,BC58,BC61,BC64,BC67,BC70,BC73,BC76,BC79)</f>
        <v>42.637734574211571</v>
      </c>
      <c r="BD184" s="39">
        <f t="shared" si="1068"/>
        <v>6.8920543754201109</v>
      </c>
      <c r="BE184" s="39">
        <f t="shared" si="1068"/>
        <v>26.969476596210029</v>
      </c>
      <c r="BF184" s="39">
        <f t="shared" si="1068"/>
        <v>11.849408685283491</v>
      </c>
      <c r="BG184" s="39">
        <f t="shared" si="1068"/>
        <v>9.442662264797363</v>
      </c>
      <c r="BH184" s="39">
        <f t="shared" si="1068"/>
        <v>23.422737091583212</v>
      </c>
      <c r="BI184" s="39">
        <f t="shared" si="1068"/>
        <v>8.3000208965711373</v>
      </c>
      <c r="BJ184" s="39">
        <f t="shared" si="1068"/>
        <v>29.528484277702187</v>
      </c>
      <c r="BK184" s="39">
        <f t="shared" si="1068"/>
        <v>25.977303560690469</v>
      </c>
      <c r="BL184" s="39"/>
      <c r="BM184" s="39">
        <f t="shared" si="1068"/>
        <v>17.157204888705291</v>
      </c>
      <c r="BN184" s="39">
        <f t="shared" si="1068"/>
        <v>43.387491493644809</v>
      </c>
      <c r="BO184" s="39">
        <f t="shared" si="1068"/>
        <v>5.5939858282386936</v>
      </c>
      <c r="BP184" s="39">
        <f t="shared" si="1068"/>
        <v>26.550211731538816</v>
      </c>
      <c r="BQ184" s="39">
        <f t="shared" si="1068"/>
        <v>10.234332878795977</v>
      </c>
      <c r="BR184" s="39">
        <f t="shared" si="1068"/>
        <v>8.7966584544366331</v>
      </c>
      <c r="BS184" s="39">
        <f t="shared" si="1068"/>
        <v>18.719973673519881</v>
      </c>
      <c r="BT184" s="39">
        <f t="shared" si="1068"/>
        <v>9.3684358385252136</v>
      </c>
      <c r="BU184" s="39">
        <f t="shared" si="1068"/>
        <v>24.752631618896725</v>
      </c>
      <c r="BV184" s="39">
        <f t="shared" si="1068"/>
        <v>7.1048540057509628</v>
      </c>
      <c r="BW184" s="39">
        <f t="shared" si="1068"/>
        <v>30.657957464862957</v>
      </c>
      <c r="BX184" s="39">
        <f t="shared" si="1068"/>
        <v>25.456531738136775</v>
      </c>
      <c r="BY184" s="36"/>
      <c r="BZ184" s="39">
        <f t="shared" si="1068"/>
        <v>46.246621775302117</v>
      </c>
      <c r="CA184" s="39">
        <f t="shared" si="1068"/>
        <v>27.925608333491596</v>
      </c>
      <c r="CB184" s="39">
        <f t="shared" si="1068"/>
        <v>15.187577891736938</v>
      </c>
      <c r="CC184" s="39">
        <f t="shared" si="1068"/>
        <v>24.896060344298139</v>
      </c>
      <c r="CD184" s="39">
        <f t="shared" si="1068"/>
        <v>39.43756260320697</v>
      </c>
      <c r="CE184" s="39"/>
      <c r="CF184" s="39">
        <f t="shared" si="1068"/>
        <v>46.787098891690988</v>
      </c>
      <c r="CG184" s="39">
        <f t="shared" si="1068"/>
        <v>27.243549085077472</v>
      </c>
      <c r="CH184" s="39">
        <f t="shared" si="1068"/>
        <v>13.570990317338961</v>
      </c>
      <c r="CI184" s="39">
        <f t="shared" si="1068"/>
        <v>21.028547886030459</v>
      </c>
      <c r="CJ184" s="39">
        <f t="shared" si="1068"/>
        <v>25.839061501303242</v>
      </c>
      <c r="CK184" s="39">
        <f t="shared" si="1068"/>
        <v>39.96530580191223</v>
      </c>
      <c r="CL184" s="36"/>
      <c r="CM184" s="39">
        <f t="shared" si="1068"/>
        <v>19.210563878647733</v>
      </c>
      <c r="CN184" s="39">
        <f t="shared" si="1068"/>
        <v>18.334962539447613</v>
      </c>
      <c r="CO184" s="39">
        <f t="shared" si="1068"/>
        <v>11.674213505408197</v>
      </c>
      <c r="CP184" s="39">
        <f t="shared" si="1068"/>
        <v>18.824149865740381</v>
      </c>
      <c r="CQ184" s="39">
        <f t="shared" si="1068"/>
        <v>20.629307769943534</v>
      </c>
      <c r="CR184" s="39"/>
      <c r="CS184" s="39">
        <f t="shared" si="1068"/>
        <v>20.757343038391106</v>
      </c>
      <c r="CT184" s="39">
        <f t="shared" si="1068"/>
        <v>18.511316484697421</v>
      </c>
      <c r="CU184" s="39">
        <f t="shared" si="1068"/>
        <v>8.5631885134655406</v>
      </c>
      <c r="CV184" s="39">
        <f t="shared" si="1068"/>
        <v>6.9788112531752287</v>
      </c>
      <c r="CW184" s="39">
        <f t="shared" si="1068"/>
        <v>19.533985493541575</v>
      </c>
      <c r="CX184" s="39">
        <f t="shared" si="1068"/>
        <v>22.657530259905663</v>
      </c>
      <c r="CY184" s="39">
        <f t="shared" si="1068"/>
        <v>21.778320381070039</v>
      </c>
      <c r="CZ184" s="39">
        <f t="shared" si="1068"/>
        <v>20.265990783423991</v>
      </c>
    </row>
    <row r="185" spans="1:104" s="6" customFormat="1">
      <c r="A185" s="6" t="s">
        <v>167</v>
      </c>
      <c r="AC185" s="2"/>
      <c r="BA185" s="2"/>
      <c r="BB185" s="6">
        <f>STDEV(BB7,BB10,BB13,BB16,BB19,BB22,BB25,BB28,BB31,BB34,BB37,BB40,BB43,BB46,BB49,BB52,BB55,BB58,BB61,BB64,BB67,BB70,BB73,BB76,BB79)/SQRT(25)</f>
        <v>0.51295330383357907</v>
      </c>
      <c r="BC185" s="6">
        <f t="shared" ref="BC185:CZ185" si="1069">STDEV(BC7,BC10,BC13,BC16,BC19,BC22,BC25,BC28,BC31,BC34,BC37,BC40,BC43,BC46,BC49,BC52,BC55,BC58,BC61,BC64,BC67,BC70,BC73,BC76,BC79)/SQRT(25)</f>
        <v>1.009134552931132</v>
      </c>
      <c r="BD185" s="6">
        <f t="shared" si="1069"/>
        <v>0.44096267216581292</v>
      </c>
      <c r="BE185" s="6">
        <f t="shared" si="1069"/>
        <v>0.68684863809458974</v>
      </c>
      <c r="BF185" s="6">
        <f t="shared" si="1069"/>
        <v>0.34920484116515571</v>
      </c>
      <c r="BG185" s="6">
        <f t="shared" si="1069"/>
        <v>0.23815367246689961</v>
      </c>
      <c r="BH185" s="6">
        <f t="shared" si="1069"/>
        <v>0.44075161696119974</v>
      </c>
      <c r="BI185" s="6">
        <f t="shared" si="1069"/>
        <v>0.2695080556430674</v>
      </c>
      <c r="BJ185" s="6">
        <f t="shared" si="1069"/>
        <v>0.47749154092026769</v>
      </c>
      <c r="BK185" s="6">
        <f t="shared" si="1069"/>
        <v>0.70827886028225273</v>
      </c>
      <c r="BM185" s="6">
        <f t="shared" si="1069"/>
        <v>0.51870881708863448</v>
      </c>
      <c r="BN185" s="6">
        <f t="shared" si="1069"/>
        <v>1.1150287118430222</v>
      </c>
      <c r="BO185" s="6">
        <f t="shared" si="1069"/>
        <v>0.48690616714125534</v>
      </c>
      <c r="BP185" s="6">
        <f t="shared" si="1069"/>
        <v>0.61179374364256811</v>
      </c>
      <c r="BQ185" s="6">
        <f t="shared" si="1069"/>
        <v>0.39975985247813262</v>
      </c>
      <c r="BR185" s="6">
        <f t="shared" si="1069"/>
        <v>0.28096081794585748</v>
      </c>
      <c r="BS185" s="6">
        <f t="shared" si="1069"/>
        <v>0.46972582072449576</v>
      </c>
      <c r="BT185" s="6">
        <f t="shared" si="1069"/>
        <v>0.36899344003479195</v>
      </c>
      <c r="BU185" s="6">
        <f t="shared" si="1069"/>
        <v>0.64018148911991912</v>
      </c>
      <c r="BV185" s="6">
        <f t="shared" si="1069"/>
        <v>0.40189703563710555</v>
      </c>
      <c r="BW185" s="6">
        <f t="shared" si="1069"/>
        <v>0.38093721881911941</v>
      </c>
      <c r="BX185" s="6">
        <f t="shared" si="1069"/>
        <v>0.73753924230838597</v>
      </c>
      <c r="BY185" s="2"/>
      <c r="BZ185" s="6">
        <f t="shared" si="1069"/>
        <v>0.8834892603692609</v>
      </c>
      <c r="CA185" s="6">
        <f t="shared" si="1069"/>
        <v>0.67708011924971501</v>
      </c>
      <c r="CB185" s="6">
        <f t="shared" si="1069"/>
        <v>0.36501730824184775</v>
      </c>
      <c r="CC185" s="6">
        <f t="shared" si="1069"/>
        <v>0.41365530113957572</v>
      </c>
      <c r="CD185" s="6">
        <f t="shared" si="1069"/>
        <v>0.61039982506869728</v>
      </c>
      <c r="CF185" s="6">
        <f t="shared" si="1069"/>
        <v>1.0022438111365637</v>
      </c>
      <c r="CG185" s="6">
        <f t="shared" si="1069"/>
        <v>0.60098233798577838</v>
      </c>
      <c r="CH185" s="6">
        <f t="shared" si="1069"/>
        <v>0.39162680713954179</v>
      </c>
      <c r="CI185" s="6">
        <f t="shared" si="1069"/>
        <v>0.43628843352293234</v>
      </c>
      <c r="CJ185" s="6">
        <f t="shared" si="1069"/>
        <v>0.62005069772851262</v>
      </c>
      <c r="CK185" s="6">
        <f t="shared" si="1069"/>
        <v>0.54990724137450719</v>
      </c>
      <c r="CL185" s="2"/>
      <c r="CM185" s="6">
        <f t="shared" si="1069"/>
        <v>0.70185600368000223</v>
      </c>
      <c r="CN185" s="6">
        <f t="shared" si="1069"/>
        <v>0.56679499398536848</v>
      </c>
      <c r="CO185" s="6">
        <f t="shared" si="1069"/>
        <v>0.29994358972715968</v>
      </c>
      <c r="CP185" s="6">
        <f t="shared" si="1069"/>
        <v>0.59650490896672115</v>
      </c>
      <c r="CQ185" s="6">
        <f t="shared" si="1069"/>
        <v>0.57178325340764502</v>
      </c>
      <c r="CS185" s="6">
        <f t="shared" si="1069"/>
        <v>0.71120644761155338</v>
      </c>
      <c r="CT185" s="6">
        <f t="shared" si="1069"/>
        <v>0.55784020844417059</v>
      </c>
      <c r="CU185" s="6">
        <f t="shared" si="1069"/>
        <v>0.23320529758478975</v>
      </c>
      <c r="CV185" s="6">
        <f t="shared" si="1069"/>
        <v>0.22562800288620574</v>
      </c>
      <c r="CW185" s="6">
        <f t="shared" si="1069"/>
        <v>0.72573643974084623</v>
      </c>
      <c r="CX185" s="6">
        <f t="shared" si="1069"/>
        <v>0.70809576801581975</v>
      </c>
      <c r="CY185" s="6">
        <f t="shared" si="1069"/>
        <v>0.64697247736775798</v>
      </c>
      <c r="CZ185" s="6">
        <f t="shared" si="1069"/>
        <v>0.5585254855857047</v>
      </c>
    </row>
    <row r="186" spans="1:104" s="6" customFormat="1">
      <c r="A186" s="6" t="s">
        <v>166</v>
      </c>
      <c r="AC186" s="2"/>
      <c r="BA186" s="2"/>
      <c r="BB186" s="39">
        <f>AVERAGE(BB8,BB11,BB14,BB17,BB20,BB23,BB26,BB29,BB32,BB35,BB38,BB41,BB44,BB47,BB50,BB53,BB56,BB59,BB62,BB65,BB68,BB71,BB74,BB77,BB80)</f>
        <v>17.903264403089477</v>
      </c>
      <c r="BC186" s="39">
        <f t="shared" ref="BC186:CZ186" si="1070">AVERAGE(BC8,BC11,BC14,BC17,BC20,BC23,BC26,BC29,BC32,BC35,BC38,BC41,BC44,BC47,BC50,BC53,BC56,BC59,BC62,BC65,BC68,BC71,BC74,BC77,BC80)</f>
        <v>43.155028234021692</v>
      </c>
      <c r="BD186" s="39">
        <f t="shared" si="1070"/>
        <v>7.2422460539779472</v>
      </c>
      <c r="BE186" s="39">
        <f t="shared" si="1070"/>
        <v>26.95824706401692</v>
      </c>
      <c r="BF186" s="39">
        <f t="shared" si="1070"/>
        <v>10.243077665761207</v>
      </c>
      <c r="BG186" s="39">
        <f t="shared" si="1070"/>
        <v>0.93412168476904256</v>
      </c>
      <c r="BH186" s="39">
        <f t="shared" si="1070"/>
        <v>21.151350581294629</v>
      </c>
      <c r="BI186" s="39">
        <f t="shared" si="1070"/>
        <v>1.9617361201978134</v>
      </c>
      <c r="BJ186" s="39">
        <f t="shared" si="1070"/>
        <v>29.717647055373615</v>
      </c>
      <c r="BK186" s="39">
        <f t="shared" si="1070"/>
        <v>25.939138904273019</v>
      </c>
      <c r="BL186" s="39"/>
      <c r="BM186" s="39">
        <f t="shared" si="1070"/>
        <v>17.304413365087296</v>
      </c>
      <c r="BN186" s="39">
        <f t="shared" si="1070"/>
        <v>44.201397822957723</v>
      </c>
      <c r="BO186" s="39">
        <f t="shared" si="1070"/>
        <v>5.6346532700049172</v>
      </c>
      <c r="BP186" s="39">
        <f t="shared" si="1070"/>
        <v>26.722713611604</v>
      </c>
      <c r="BQ186" s="39">
        <f t="shared" si="1070"/>
        <v>9.044184224279908</v>
      </c>
      <c r="BR186" s="39">
        <f t="shared" si="1070"/>
        <v>0.89420773143655918</v>
      </c>
      <c r="BS186" s="39">
        <f t="shared" si="1070"/>
        <v>16.595398042895415</v>
      </c>
      <c r="BT186" s="39">
        <f t="shared" si="1070"/>
        <v>1.7438411109969645</v>
      </c>
      <c r="BU186" s="39">
        <f t="shared" si="1070"/>
        <v>23.1081235376287</v>
      </c>
      <c r="BV186" s="39">
        <f t="shared" si="1070"/>
        <v>2.0463199120548747</v>
      </c>
      <c r="BW186" s="39">
        <f t="shared" si="1070"/>
        <v>30.716411346335022</v>
      </c>
      <c r="BX186" s="39">
        <f t="shared" si="1070"/>
        <v>25.760122461279348</v>
      </c>
      <c r="BY186" s="36"/>
      <c r="BZ186" s="39">
        <f t="shared" si="1070"/>
        <v>46.842280248130777</v>
      </c>
      <c r="CA186" s="39">
        <f t="shared" si="1070"/>
        <v>27.980827140653414</v>
      </c>
      <c r="CB186" s="39">
        <f t="shared" si="1070"/>
        <v>10.312433681341474</v>
      </c>
      <c r="CC186" s="39">
        <f t="shared" si="1070"/>
        <v>21.281322936453286</v>
      </c>
      <c r="CD186" s="39">
        <f t="shared" si="1070"/>
        <v>39.560444854725013</v>
      </c>
      <c r="CE186" s="39"/>
      <c r="CF186" s="39">
        <f t="shared" si="1070"/>
        <v>47.597915162854505</v>
      </c>
      <c r="CG186" s="39">
        <f t="shared" si="1070"/>
        <v>27.390700874692293</v>
      </c>
      <c r="CH186" s="39">
        <f t="shared" si="1070"/>
        <v>9.1280558140587402</v>
      </c>
      <c r="CI186" s="39">
        <f t="shared" si="1070"/>
        <v>16.716631157722482</v>
      </c>
      <c r="CJ186" s="39">
        <f t="shared" si="1070"/>
        <v>23.228009329099326</v>
      </c>
      <c r="CK186" s="39">
        <f t="shared" si="1070"/>
        <v>40.191132152261964</v>
      </c>
      <c r="CL186" s="36"/>
      <c r="CM186" s="39">
        <f t="shared" si="1070"/>
        <v>19.658997243140181</v>
      </c>
      <c r="CN186" s="39">
        <f t="shared" si="1070"/>
        <v>26.276222987459601</v>
      </c>
      <c r="CO186" s="39">
        <f t="shared" si="1070"/>
        <v>11.017718845263316</v>
      </c>
      <c r="CP186" s="39">
        <f t="shared" si="1070"/>
        <v>25.64349771668304</v>
      </c>
      <c r="CQ186" s="39">
        <f t="shared" si="1070"/>
        <v>21.016204328369717</v>
      </c>
      <c r="CR186" s="39"/>
      <c r="CS186" s="39">
        <f t="shared" si="1070"/>
        <v>21.337259199415225</v>
      </c>
      <c r="CT186" s="39">
        <f t="shared" si="1070"/>
        <v>26.160823510744194</v>
      </c>
      <c r="CU186" s="39">
        <f t="shared" si="1070"/>
        <v>7.6723584623654117</v>
      </c>
      <c r="CV186" s="39">
        <f t="shared" si="1070"/>
        <v>6.552902592018822</v>
      </c>
      <c r="CW186" s="39">
        <f t="shared" si="1070"/>
        <v>25.107829271478494</v>
      </c>
      <c r="CX186" s="39">
        <f t="shared" si="1070"/>
        <v>22.98343588362453</v>
      </c>
      <c r="CY186" s="39">
        <f t="shared" si="1070"/>
        <v>27.436247266378214</v>
      </c>
      <c r="CZ186" s="39">
        <f t="shared" si="1070"/>
        <v>28.07570012432144</v>
      </c>
    </row>
    <row r="187" spans="1:104" s="6" customFormat="1">
      <c r="A187" s="6" t="s">
        <v>167</v>
      </c>
      <c r="AC187" s="2"/>
      <c r="BA187" s="2"/>
      <c r="BB187" s="6">
        <f>STDEV(BB8,BB11,BB14,BB17,BB20,BB23,BB26,BB29,BB32,BB35,BB38,BB41,BB44,BB47,BB50,BB53,BB56,BB59,BB62,BB65,BB68,BB71,BB74,BB77,BB80)/SQRT(25)</f>
        <v>0.56517494137770008</v>
      </c>
      <c r="BC187" s="6">
        <f t="shared" ref="BC187:CZ187" si="1071">STDEV(BC8,BC11,BC14,BC17,BC20,BC23,BC26,BC29,BC32,BC35,BC38,BC41,BC44,BC47,BC50,BC53,BC56,BC59,BC62,BC65,BC68,BC71,BC74,BC77,BC80)/SQRT(25)</f>
        <v>1.117975628697838</v>
      </c>
      <c r="BD187" s="6">
        <f t="shared" si="1071"/>
        <v>0.3895046112929893</v>
      </c>
      <c r="BE187" s="6">
        <f t="shared" si="1071"/>
        <v>0.77164436683072291</v>
      </c>
      <c r="BF187" s="6">
        <f t="shared" si="1071"/>
        <v>0.38374549438485428</v>
      </c>
      <c r="BG187" s="6">
        <f t="shared" si="1071"/>
        <v>0.16338547169819131</v>
      </c>
      <c r="BH187" s="6">
        <f t="shared" si="1071"/>
        <v>0.52688056538121097</v>
      </c>
      <c r="BI187" s="6">
        <f t="shared" si="1071"/>
        <v>0.25106356680806974</v>
      </c>
      <c r="BJ187" s="6">
        <f t="shared" si="1071"/>
        <v>0.54589996880539426</v>
      </c>
      <c r="BK187" s="6">
        <f t="shared" si="1071"/>
        <v>0.7878315059803116</v>
      </c>
      <c r="BM187" s="6">
        <f t="shared" si="1071"/>
        <v>0.4941399440064515</v>
      </c>
      <c r="BN187" s="6">
        <f t="shared" si="1071"/>
        <v>1.2804219571575355</v>
      </c>
      <c r="BO187" s="6">
        <f t="shared" si="1071"/>
        <v>0.4023170440276419</v>
      </c>
      <c r="BP187" s="6">
        <f t="shared" si="1071"/>
        <v>0.72410269678826278</v>
      </c>
      <c r="BQ187" s="6">
        <f t="shared" si="1071"/>
        <v>0.34536058030025096</v>
      </c>
      <c r="BR187" s="6">
        <f t="shared" si="1071"/>
        <v>0.17419204058669763</v>
      </c>
      <c r="BS187" s="6">
        <f t="shared" si="1071"/>
        <v>0.5079717088941369</v>
      </c>
      <c r="BT187" s="6">
        <f t="shared" si="1071"/>
        <v>0.2085590617579271</v>
      </c>
      <c r="BU187" s="6">
        <f t="shared" si="1071"/>
        <v>0.51864296388162334</v>
      </c>
      <c r="BV187" s="6">
        <f t="shared" si="1071"/>
        <v>0.22990528334756649</v>
      </c>
      <c r="BW187" s="6">
        <f t="shared" si="1071"/>
        <v>0.40890483736904315</v>
      </c>
      <c r="BX187" s="6">
        <f t="shared" si="1071"/>
        <v>0.83757430802755839</v>
      </c>
      <c r="BY187" s="2"/>
      <c r="BZ187" s="6">
        <f t="shared" si="1071"/>
        <v>1.0477581746098914</v>
      </c>
      <c r="CA187" s="6">
        <f t="shared" si="1071"/>
        <v>0.76925554113840566</v>
      </c>
      <c r="CB187" s="6">
        <f t="shared" si="1071"/>
        <v>0.38847270176782084</v>
      </c>
      <c r="CC187" s="6">
        <f t="shared" si="1071"/>
        <v>0.52076062825705305</v>
      </c>
      <c r="CD187" s="6">
        <f t="shared" si="1071"/>
        <v>0.73589861975437776</v>
      </c>
      <c r="CF187" s="6">
        <f t="shared" si="1071"/>
        <v>1.1699799803504722</v>
      </c>
      <c r="CG187" s="6">
        <f t="shared" si="1071"/>
        <v>0.70918542180394706</v>
      </c>
      <c r="CH187" s="6">
        <f t="shared" si="1071"/>
        <v>0.34558380214988749</v>
      </c>
      <c r="CI187" s="6">
        <f t="shared" si="1071"/>
        <v>0.50987057597485219</v>
      </c>
      <c r="CJ187" s="6">
        <f t="shared" si="1071"/>
        <v>0.51464827548923486</v>
      </c>
      <c r="CK187" s="6">
        <f t="shared" si="1071"/>
        <v>0.72469375246209178</v>
      </c>
      <c r="CL187" s="2"/>
      <c r="CM187" s="6">
        <f t="shared" si="1071"/>
        <v>0.70529723533660504</v>
      </c>
      <c r="CN187" s="6">
        <f t="shared" si="1071"/>
        <v>0.75307783260675865</v>
      </c>
      <c r="CO187" s="6">
        <f t="shared" si="1071"/>
        <v>0.2843836786689416</v>
      </c>
      <c r="CP187" s="6">
        <f t="shared" si="1071"/>
        <v>0.77612755070867723</v>
      </c>
      <c r="CQ187" s="6">
        <f t="shared" si="1071"/>
        <v>0.62609574713498606</v>
      </c>
      <c r="CS187" s="6">
        <f t="shared" si="1071"/>
        <v>0.76308068213139502</v>
      </c>
      <c r="CT187" s="6">
        <f t="shared" si="1071"/>
        <v>0.71352369698312712</v>
      </c>
      <c r="CU187" s="6">
        <f t="shared" si="1071"/>
        <v>0.25844350729955196</v>
      </c>
      <c r="CV187" s="6">
        <f t="shared" si="1071"/>
        <v>0.20581678665631839</v>
      </c>
      <c r="CW187" s="6">
        <f t="shared" si="1071"/>
        <v>0.81057866881126461</v>
      </c>
      <c r="CX187" s="6">
        <f t="shared" si="1071"/>
        <v>0.77226869876090021</v>
      </c>
      <c r="CY187" s="6">
        <f t="shared" si="1071"/>
        <v>0.78523829688120828</v>
      </c>
      <c r="CZ187" s="6">
        <f t="shared" si="1071"/>
        <v>0.8206081118861992</v>
      </c>
    </row>
    <row r="188" spans="1:104" s="6" customFormat="1">
      <c r="A188" s="6" t="s">
        <v>183</v>
      </c>
      <c r="AC188" s="2"/>
      <c r="BA188" s="2"/>
      <c r="BB188" s="39">
        <f>AVERAGE(BB9,BB12,BB15,BB18,BB21,BB24,BB27,BB30,BB33,BB36,BB39,BB42,BB45,BB48,BB51,BB54,BB57,BB60,BB63,BB66,BB69,BB72,BB75,BB78,BB81)</f>
        <v>19.069972604747193</v>
      </c>
      <c r="BC188" s="39">
        <f t="shared" ref="BC188:CZ188" si="1072">AVERAGE(BC9,BC12,BC15,BC18,BC21,BC24,BC27,BC30,BC33,BC36,BC39,BC42,BC45,BC48,BC51,BC54,BC57,BC60,BC63,BC66,BC69,BC72,BC75,BC78,BC81)</f>
        <v>46.027917192891863</v>
      </c>
      <c r="BD188" s="39">
        <f t="shared" si="1072"/>
        <v>7.9541458506914866</v>
      </c>
      <c r="BE188" s="39">
        <f t="shared" si="1072"/>
        <v>32.763528632421433</v>
      </c>
      <c r="BF188" s="39">
        <f t="shared" si="1072"/>
        <v>11.872033701710404</v>
      </c>
      <c r="BG188" s="39">
        <f t="shared" si="1072"/>
        <v>10.583563648900359</v>
      </c>
      <c r="BH188" s="39">
        <f t="shared" si="1072"/>
        <v>23.075832864454927</v>
      </c>
      <c r="BI188" s="39">
        <f t="shared" si="1072"/>
        <v>9.8661679890482628</v>
      </c>
      <c r="BJ188" s="39">
        <f t="shared" si="1072"/>
        <v>30.329878758014779</v>
      </c>
      <c r="BK188" s="39">
        <f t="shared" si="1072"/>
        <v>30.869006394599591</v>
      </c>
      <c r="BL188" s="39"/>
      <c r="BM188" s="39">
        <f t="shared" si="1072"/>
        <v>18.706048106550941</v>
      </c>
      <c r="BN188" s="39">
        <f t="shared" si="1072"/>
        <v>46.719902807377053</v>
      </c>
      <c r="BO188" s="39">
        <f t="shared" si="1072"/>
        <v>6.8605210009853463</v>
      </c>
      <c r="BP188" s="39">
        <f t="shared" si="1072"/>
        <v>32.196513836506711</v>
      </c>
      <c r="BQ188" s="39">
        <f t="shared" si="1072"/>
        <v>10.216100567956197</v>
      </c>
      <c r="BR188" s="39">
        <f t="shared" si="1072"/>
        <v>10.17949492304456</v>
      </c>
      <c r="BS188" s="39">
        <f t="shared" si="1072"/>
        <v>18.345556506731935</v>
      </c>
      <c r="BT188" s="39">
        <f t="shared" si="1072"/>
        <v>11.263895915716484</v>
      </c>
      <c r="BU188" s="39">
        <f t="shared" si="1072"/>
        <v>24.467644929857197</v>
      </c>
      <c r="BV188" s="39">
        <f t="shared" si="1072"/>
        <v>9.0824955137840337</v>
      </c>
      <c r="BW188" s="39">
        <f t="shared" si="1072"/>
        <v>31.358473425312024</v>
      </c>
      <c r="BX188" s="39">
        <f t="shared" si="1072"/>
        <v>30.390394688800079</v>
      </c>
      <c r="BY188" s="36"/>
      <c r="BZ188" s="39">
        <f t="shared" si="1072"/>
        <v>49.955739036862973</v>
      </c>
      <c r="CA188" s="39">
        <f t="shared" si="1072"/>
        <v>33.840900265212262</v>
      </c>
      <c r="CB188" s="39">
        <f t="shared" si="1072"/>
        <v>15.963442651376489</v>
      </c>
      <c r="CC188" s="39">
        <f t="shared" si="1072"/>
        <v>25.161509072256273</v>
      </c>
      <c r="CD188" s="39">
        <f t="shared" si="1072"/>
        <v>43.447740071028967</v>
      </c>
      <c r="CE188" s="39"/>
      <c r="CF188" s="39">
        <f t="shared" si="1072"/>
        <v>50.439593542962115</v>
      </c>
      <c r="CG188" s="39">
        <f t="shared" si="1072"/>
        <v>33.048926234867764</v>
      </c>
      <c r="CH188" s="39">
        <f t="shared" si="1072"/>
        <v>14.482423182187175</v>
      </c>
      <c r="CI188" s="39">
        <f t="shared" si="1072"/>
        <v>21.59333508305992</v>
      </c>
      <c r="CJ188" s="39">
        <f t="shared" si="1072"/>
        <v>26.167331450162866</v>
      </c>
      <c r="CK188" s="39">
        <f t="shared" si="1072"/>
        <v>43.803494168085827</v>
      </c>
      <c r="CL188" s="36"/>
      <c r="CM188" s="39">
        <f t="shared" si="1072"/>
        <v>17.559905288419237</v>
      </c>
      <c r="CN188" s="39">
        <f t="shared" si="1072"/>
        <v>22.646224481265293</v>
      </c>
      <c r="CO188" s="39">
        <f t="shared" si="1072"/>
        <v>11.296510553484213</v>
      </c>
      <c r="CP188" s="39">
        <f t="shared" si="1072"/>
        <v>22.34963693678117</v>
      </c>
      <c r="CQ188" s="39">
        <f t="shared" si="1072"/>
        <v>19.010638648700944</v>
      </c>
      <c r="CR188" s="39"/>
      <c r="CS188" s="39">
        <f t="shared" si="1072"/>
        <v>18.999452343168983</v>
      </c>
      <c r="CT188" s="39">
        <f t="shared" si="1072"/>
        <v>22.482795042233171</v>
      </c>
      <c r="CU188" s="39">
        <f t="shared" si="1072"/>
        <v>8.2651276735438497</v>
      </c>
      <c r="CV188" s="39">
        <f t="shared" si="1072"/>
        <v>6.5740651382269881</v>
      </c>
      <c r="CW188" s="39">
        <f t="shared" si="1072"/>
        <v>22.634486290049971</v>
      </c>
      <c r="CX188" s="39">
        <f t="shared" si="1072"/>
        <v>20.848371558264418</v>
      </c>
      <c r="CY188" s="39">
        <f t="shared" si="1072"/>
        <v>24.138878069197609</v>
      </c>
      <c r="CZ188" s="39">
        <f t="shared" si="1072"/>
        <v>23.372075535817842</v>
      </c>
    </row>
    <row r="189" spans="1:104" s="6" customFormat="1">
      <c r="A189" s="6" t="s">
        <v>167</v>
      </c>
      <c r="AC189" s="2"/>
      <c r="BA189" s="2"/>
      <c r="BB189" s="6">
        <f>STDEV(BB9,BB12,BB15,BB18,BB21,BB24,BB27,BB30,BB33,BB36,BB39,BB42,BB45,BB48,BB51,BB54,BB57,BB60,BB63,BB66,BB69,BB72,BB75,BB78,BB81)/SQRT(25)</f>
        <v>0.61475183703242942</v>
      </c>
      <c r="BC189" s="6">
        <f t="shared" ref="BC189:CZ189" si="1073">STDEV(BC9,BC12,BC15,BC18,BC21,BC24,BC27,BC30,BC33,BC36,BC39,BC42,BC45,BC48,BC51,BC54,BC57,BC60,BC63,BC66,BC69,BC72,BC75,BC78,BC81)/SQRT(25)</f>
        <v>1.2652313220420706</v>
      </c>
      <c r="BD189" s="6">
        <f t="shared" si="1073"/>
        <v>0.58540159331046726</v>
      </c>
      <c r="BE189" s="6">
        <f t="shared" si="1073"/>
        <v>0.9699214653158732</v>
      </c>
      <c r="BF189" s="6">
        <f t="shared" si="1073"/>
        <v>0.40456092378319575</v>
      </c>
      <c r="BG189" s="6">
        <f t="shared" si="1073"/>
        <v>0.32247528729607444</v>
      </c>
      <c r="BH189" s="6">
        <f t="shared" si="1073"/>
        <v>0.46996773093221378</v>
      </c>
      <c r="BI189" s="6">
        <f t="shared" si="1073"/>
        <v>0.34678885753020949</v>
      </c>
      <c r="BJ189" s="6">
        <f t="shared" si="1073"/>
        <v>0.55529950441215314</v>
      </c>
      <c r="BK189" s="6">
        <f t="shared" si="1073"/>
        <v>1.0971396689239017</v>
      </c>
      <c r="BM189" s="6">
        <f t="shared" si="1073"/>
        <v>0.55706742298011547</v>
      </c>
      <c r="BN189" s="6">
        <f t="shared" si="1073"/>
        <v>1.2700455562996678</v>
      </c>
      <c r="BO189" s="6">
        <f t="shared" si="1073"/>
        <v>0.58953321936322456</v>
      </c>
      <c r="BP189" s="6">
        <f t="shared" si="1073"/>
        <v>0.86438836665410024</v>
      </c>
      <c r="BQ189" s="6">
        <f t="shared" si="1073"/>
        <v>0.45026783997551567</v>
      </c>
      <c r="BR189" s="6">
        <f t="shared" si="1073"/>
        <v>0.36496326819031505</v>
      </c>
      <c r="BS189" s="6">
        <f t="shared" si="1073"/>
        <v>0.52885491619176028</v>
      </c>
      <c r="BT189" s="6">
        <f t="shared" si="1073"/>
        <v>0.40212834493714283</v>
      </c>
      <c r="BU189" s="6">
        <f t="shared" si="1073"/>
        <v>0.58213298246002843</v>
      </c>
      <c r="BV189" s="6">
        <f t="shared" si="1073"/>
        <v>0.36640150528702825</v>
      </c>
      <c r="BW189" s="6">
        <f t="shared" si="1073"/>
        <v>0.56909149674630521</v>
      </c>
      <c r="BX189" s="6">
        <f t="shared" si="1073"/>
        <v>1.0542067198358109</v>
      </c>
      <c r="BY189" s="2"/>
      <c r="BZ189" s="6">
        <f t="shared" si="1073"/>
        <v>1.1928026591503982</v>
      </c>
      <c r="CA189" s="6">
        <f t="shared" si="1073"/>
        <v>0.96422114695123129</v>
      </c>
      <c r="CB189" s="6">
        <f t="shared" si="1073"/>
        <v>0.4353800489391732</v>
      </c>
      <c r="CC189" s="6">
        <f t="shared" si="1073"/>
        <v>0.45281373557163923</v>
      </c>
      <c r="CD189" s="6">
        <f t="shared" si="1073"/>
        <v>0.94385591704664118</v>
      </c>
      <c r="CF189" s="6">
        <f t="shared" si="1073"/>
        <v>1.2019621667622324</v>
      </c>
      <c r="CG189" s="6">
        <f t="shared" si="1073"/>
        <v>0.85935844080897295</v>
      </c>
      <c r="CH189" s="6">
        <f t="shared" si="1073"/>
        <v>0.51286734928883593</v>
      </c>
      <c r="CI189" s="6">
        <f t="shared" si="1073"/>
        <v>0.5684829302938772</v>
      </c>
      <c r="CJ189" s="6">
        <f t="shared" si="1073"/>
        <v>0.56947457087860232</v>
      </c>
      <c r="CK189" s="6">
        <f t="shared" si="1073"/>
        <v>0.97101858309334421</v>
      </c>
      <c r="CL189" s="2"/>
      <c r="CM189" s="6">
        <f t="shared" si="1073"/>
        <v>0.67552775142607757</v>
      </c>
      <c r="CN189" s="6">
        <f t="shared" si="1073"/>
        <v>0.87804682984895432</v>
      </c>
      <c r="CO189" s="6">
        <f t="shared" si="1073"/>
        <v>0.26431778631354963</v>
      </c>
      <c r="CP189" s="6">
        <f t="shared" si="1073"/>
        <v>0.94092937231161533</v>
      </c>
      <c r="CQ189" s="6">
        <f t="shared" si="1073"/>
        <v>0.48681746145191818</v>
      </c>
      <c r="CS189" s="6">
        <f t="shared" si="1073"/>
        <v>0.64519349758719957</v>
      </c>
      <c r="CT189" s="6">
        <f t="shared" si="1073"/>
        <v>0.79438744813377071</v>
      </c>
      <c r="CU189" s="6">
        <f t="shared" si="1073"/>
        <v>0.30326214118367567</v>
      </c>
      <c r="CV189" s="6">
        <f t="shared" si="1073"/>
        <v>0.26517625331098255</v>
      </c>
      <c r="CW189" s="6">
        <f t="shared" si="1073"/>
        <v>0.92352595563511175</v>
      </c>
      <c r="CX189" s="6">
        <f t="shared" si="1073"/>
        <v>0.67561675556336442</v>
      </c>
      <c r="CY189" s="6">
        <f t="shared" si="1073"/>
        <v>0.8149531206271009</v>
      </c>
      <c r="CZ189" s="6">
        <f t="shared" si="1073"/>
        <v>0.82141989779259517</v>
      </c>
    </row>
    <row r="190" spans="1:104" s="29" customFormat="1">
      <c r="AC190" s="2"/>
      <c r="BA190" s="2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2"/>
      <c r="CL190" s="2"/>
    </row>
    <row r="191" spans="1:104" s="29" customFormat="1">
      <c r="AC191" s="2"/>
      <c r="BA191" s="2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2"/>
      <c r="CL191" s="2"/>
    </row>
    <row r="192" spans="1:104" s="29" customFormat="1">
      <c r="AC192" s="2"/>
      <c r="BA192" s="2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2"/>
      <c r="CL192" s="2"/>
    </row>
  </sheetData>
  <mergeCells count="50">
    <mergeCell ref="BW5:BX5"/>
    <mergeCell ref="BZ4:CD4"/>
    <mergeCell ref="CF4:CK4"/>
    <mergeCell ref="BU5:BV5"/>
    <mergeCell ref="BM5:BN5"/>
    <mergeCell ref="BO5:BP5"/>
    <mergeCell ref="BQ5:BR5"/>
    <mergeCell ref="BS5:BT5"/>
    <mergeCell ref="BB3:BX3"/>
    <mergeCell ref="BB4:BJ4"/>
    <mergeCell ref="BM4:BW4"/>
    <mergeCell ref="BZ3:CK3"/>
    <mergeCell ref="CM4:CQ4"/>
    <mergeCell ref="CM3:CZ3"/>
    <mergeCell ref="CS4:CZ4"/>
    <mergeCell ref="AD3:AZ3"/>
    <mergeCell ref="AD4:AL4"/>
    <mergeCell ref="AO4:AY4"/>
    <mergeCell ref="L5:M5"/>
    <mergeCell ref="Q5:R5"/>
    <mergeCell ref="S5:T5"/>
    <mergeCell ref="D4:L4"/>
    <mergeCell ref="Q4:AA4"/>
    <mergeCell ref="O5:P5"/>
    <mergeCell ref="AY5:AZ5"/>
    <mergeCell ref="B3:Y3"/>
    <mergeCell ref="AH5:AI5"/>
    <mergeCell ref="AJ5:AK5"/>
    <mergeCell ref="AL5:AM5"/>
    <mergeCell ref="U5:V5"/>
    <mergeCell ref="W5:X5"/>
    <mergeCell ref="Y5:Z5"/>
    <mergeCell ref="AA5:AB5"/>
    <mergeCell ref="AD5:AE5"/>
    <mergeCell ref="AF5:AG5"/>
    <mergeCell ref="B5:C5"/>
    <mergeCell ref="D5:E5"/>
    <mergeCell ref="F5:G5"/>
    <mergeCell ref="H5:I5"/>
    <mergeCell ref="J5:K5"/>
    <mergeCell ref="AO5:AP5"/>
    <mergeCell ref="AQ5:AR5"/>
    <mergeCell ref="AS5:AT5"/>
    <mergeCell ref="AU5:AV5"/>
    <mergeCell ref="AW5:AX5"/>
    <mergeCell ref="BB5:BC5"/>
    <mergeCell ref="BD5:BE5"/>
    <mergeCell ref="BF5:BG5"/>
    <mergeCell ref="BH5:BI5"/>
    <mergeCell ref="BJ5:BK5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4"/>
  <sheetViews>
    <sheetView zoomScale="90" zoomScaleNormal="90" workbookViewId="0"/>
  </sheetViews>
  <sheetFormatPr defaultRowHeight="15"/>
  <cols>
    <col min="1" max="1" width="17.85546875" style="1" bestFit="1" customWidth="1"/>
    <col min="2" max="2" width="6.7109375" style="1" customWidth="1"/>
    <col min="3" max="3" width="7.5703125" style="1" bestFit="1" customWidth="1"/>
    <col min="4" max="4" width="6.7109375" style="1" bestFit="1" customWidth="1"/>
    <col min="5" max="6" width="7.140625" style="1" bestFit="1" customWidth="1"/>
    <col min="7" max="7" width="1.28515625" style="1" customWidth="1"/>
    <col min="8" max="8" width="7" style="1" bestFit="1" customWidth="1"/>
    <col min="9" max="9" width="6" style="1" bestFit="1" customWidth="1"/>
    <col min="10" max="10" width="8.28515625" style="1" bestFit="1" customWidth="1"/>
    <col min="11" max="11" width="7.140625" style="1" bestFit="1" customWidth="1"/>
    <col min="12" max="12" width="1.42578125" style="1" customWidth="1"/>
    <col min="13" max="16" width="7.140625" style="1" customWidth="1"/>
    <col min="17" max="17" width="1.42578125" style="3" customWidth="1"/>
    <col min="18" max="18" width="20.42578125" style="25" customWidth="1"/>
    <col min="19" max="19" width="9.85546875" style="25" customWidth="1"/>
    <col min="20" max="23" width="7.85546875" style="25" customWidth="1"/>
    <col min="24" max="24" width="11.85546875" style="25" bestFit="1" customWidth="1"/>
    <col min="25" max="25" width="7.85546875" style="25" customWidth="1"/>
    <col min="26" max="26" width="1.28515625" style="25" customWidth="1"/>
    <col min="27" max="28" width="7.140625" style="1" customWidth="1"/>
    <col min="29" max="30" width="7.28515625" style="1" bestFit="1" customWidth="1"/>
    <col min="31" max="31" width="10.7109375" style="1" bestFit="1" customWidth="1"/>
    <col min="32" max="32" width="8.140625" style="1" bestFit="1" customWidth="1"/>
    <col min="33" max="33" width="7.85546875" style="25" customWidth="1"/>
    <col min="34" max="35" width="5.28515625" style="1" customWidth="1"/>
    <col min="36" max="36" width="9.140625" style="1"/>
    <col min="37" max="37" width="2.42578125" style="1" customWidth="1"/>
  </cols>
  <sheetData>
    <row r="1" spans="1:37" ht="21">
      <c r="A1" s="52" t="s">
        <v>116</v>
      </c>
    </row>
    <row r="3" spans="1:37" s="31" customFormat="1" ht="15" customHeight="1">
      <c r="A3" s="29"/>
      <c r="B3" s="29"/>
      <c r="C3" s="66" t="s">
        <v>115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2"/>
      <c r="R3" s="35"/>
      <c r="S3" s="66" t="s">
        <v>173</v>
      </c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30"/>
    </row>
    <row r="4" spans="1:37" s="31" customFormat="1">
      <c r="A4" s="43" t="s">
        <v>168</v>
      </c>
      <c r="B4" s="43"/>
      <c r="C4" s="70" t="s">
        <v>195</v>
      </c>
      <c r="D4" s="70"/>
      <c r="E4" s="70"/>
      <c r="F4" s="70"/>
      <c r="G4" s="43"/>
      <c r="H4" s="70" t="s">
        <v>196</v>
      </c>
      <c r="I4" s="70"/>
      <c r="J4" s="70"/>
      <c r="K4" s="70"/>
      <c r="L4" s="54"/>
      <c r="M4" s="70" t="s">
        <v>197</v>
      </c>
      <c r="N4" s="70"/>
      <c r="O4" s="70"/>
      <c r="P4" s="70"/>
      <c r="Q4" s="2"/>
      <c r="R4" s="43" t="s">
        <v>168</v>
      </c>
      <c r="S4" s="43"/>
      <c r="T4" s="70" t="s">
        <v>181</v>
      </c>
      <c r="U4" s="70"/>
      <c r="V4" s="70"/>
      <c r="W4" s="70"/>
      <c r="X4" s="70"/>
      <c r="Y4" s="70"/>
      <c r="Z4" s="43"/>
      <c r="AA4" s="70" t="s">
        <v>184</v>
      </c>
      <c r="AB4" s="70"/>
      <c r="AC4" s="70"/>
      <c r="AD4" s="70"/>
      <c r="AE4" s="70"/>
      <c r="AF4" s="70"/>
      <c r="AG4" s="30"/>
    </row>
    <row r="5" spans="1:37" s="31" customFormat="1" ht="16.5">
      <c r="A5" s="43"/>
      <c r="B5" s="43"/>
      <c r="C5" s="43" t="s">
        <v>7</v>
      </c>
      <c r="D5" s="43" t="s">
        <v>8</v>
      </c>
      <c r="E5" s="43" t="s">
        <v>117</v>
      </c>
      <c r="F5" s="43" t="s">
        <v>118</v>
      </c>
      <c r="G5" s="43"/>
      <c r="H5" s="43" t="s">
        <v>7</v>
      </c>
      <c r="I5" s="43" t="s">
        <v>8</v>
      </c>
      <c r="J5" s="43" t="s">
        <v>117</v>
      </c>
      <c r="K5" s="43" t="s">
        <v>118</v>
      </c>
      <c r="L5" s="43"/>
      <c r="M5" s="43" t="s">
        <v>7</v>
      </c>
      <c r="N5" s="43" t="s">
        <v>8</v>
      </c>
      <c r="O5" s="43" t="s">
        <v>117</v>
      </c>
      <c r="P5" s="43" t="s">
        <v>118</v>
      </c>
      <c r="Q5" s="2"/>
      <c r="R5" s="43"/>
      <c r="S5" s="43"/>
      <c r="T5" s="44" t="s">
        <v>171</v>
      </c>
      <c r="U5" s="43" t="s">
        <v>172</v>
      </c>
      <c r="V5" s="43" t="s">
        <v>117</v>
      </c>
      <c r="W5" s="43" t="s">
        <v>118</v>
      </c>
      <c r="X5" s="43" t="s">
        <v>174</v>
      </c>
      <c r="Y5" s="43" t="s">
        <v>175</v>
      </c>
      <c r="Z5" s="43"/>
      <c r="AA5" s="44" t="s">
        <v>171</v>
      </c>
      <c r="AB5" s="43" t="s">
        <v>172</v>
      </c>
      <c r="AC5" s="43" t="s">
        <v>117</v>
      </c>
      <c r="AD5" s="43" t="s">
        <v>118</v>
      </c>
      <c r="AE5" s="43" t="s">
        <v>174</v>
      </c>
      <c r="AF5" s="43" t="s">
        <v>175</v>
      </c>
      <c r="AG5" s="30"/>
    </row>
    <row r="6" spans="1:37">
      <c r="A6" s="29" t="s">
        <v>1</v>
      </c>
      <c r="B6" s="29">
        <v>1</v>
      </c>
      <c r="C6" s="4">
        <v>18.343703699799317</v>
      </c>
      <c r="D6" s="4">
        <v>42.961475746475607</v>
      </c>
      <c r="E6" s="4">
        <v>0.44600235751938438</v>
      </c>
      <c r="F6" s="4">
        <v>0.85306523144161961</v>
      </c>
      <c r="G6" s="4"/>
      <c r="H6" s="4">
        <v>18.507209233597155</v>
      </c>
      <c r="I6" s="4">
        <v>43.578631945656277</v>
      </c>
      <c r="J6" s="4">
        <v>0.47980950016481</v>
      </c>
      <c r="K6" s="4">
        <v>0.92786723796836768</v>
      </c>
      <c r="L6" s="4"/>
      <c r="M6" s="4">
        <v>19.977267666914255</v>
      </c>
      <c r="N6" s="4">
        <v>47.325534582046771</v>
      </c>
      <c r="O6" s="4">
        <v>0.52215797344436032</v>
      </c>
      <c r="P6" s="4">
        <v>1.039977972568612</v>
      </c>
      <c r="Q6" s="5"/>
      <c r="R6" s="35" t="s">
        <v>1</v>
      </c>
      <c r="S6" s="35">
        <v>1</v>
      </c>
      <c r="T6" s="26">
        <v>0.26453242976066244</v>
      </c>
      <c r="U6" s="26">
        <v>0.48370234810399138</v>
      </c>
      <c r="V6" s="26">
        <v>0.2239460334902367</v>
      </c>
      <c r="W6" s="26">
        <v>0.28402276963864409</v>
      </c>
      <c r="X6" s="26">
        <v>2.2303117357469491</v>
      </c>
      <c r="Y6" s="26">
        <v>0.18308987943244673</v>
      </c>
      <c r="Z6" s="26"/>
      <c r="AA6" s="4">
        <v>1.4700584333170932</v>
      </c>
      <c r="AB6" s="4">
        <v>3.7469026363904754</v>
      </c>
      <c r="AC6" s="4">
        <v>0.34070680573176204</v>
      </c>
      <c r="AD6" s="4">
        <v>0.54481957549061732</v>
      </c>
      <c r="AE6" s="4">
        <v>4.8494582357806957</v>
      </c>
      <c r="AF6" s="4">
        <v>0.5103667360797568</v>
      </c>
      <c r="AG6" s="26"/>
      <c r="AH6"/>
      <c r="AI6"/>
      <c r="AJ6"/>
      <c r="AK6"/>
    </row>
    <row r="7" spans="1:37">
      <c r="B7" s="29">
        <v>2</v>
      </c>
      <c r="C7" s="4">
        <v>7.8792988687223113</v>
      </c>
      <c r="D7" s="4">
        <v>26.651321146279678</v>
      </c>
      <c r="E7" s="4">
        <v>0.45932636932770998</v>
      </c>
      <c r="F7" s="4">
        <v>0.56312160106170073</v>
      </c>
      <c r="G7" s="4"/>
      <c r="H7" s="4">
        <v>7.8348397922905031</v>
      </c>
      <c r="I7" s="4">
        <v>26.552933862291333</v>
      </c>
      <c r="J7" s="4">
        <v>0.46679511365312115</v>
      </c>
      <c r="K7" s="4">
        <v>0.57232007567054244</v>
      </c>
      <c r="L7" s="4"/>
      <c r="M7" s="4">
        <v>9.0633268361926014</v>
      </c>
      <c r="N7" s="4">
        <v>33.628328062995124</v>
      </c>
      <c r="O7" s="4">
        <v>0.58145208355712097</v>
      </c>
      <c r="P7" s="4">
        <v>0.83702201134747178</v>
      </c>
      <c r="Q7" s="5"/>
      <c r="R7" s="1"/>
      <c r="S7" s="35">
        <v>2</v>
      </c>
      <c r="T7" s="26">
        <v>-2.0918912327144181E-2</v>
      </c>
      <c r="U7" s="26">
        <v>-0.38086423755389004</v>
      </c>
      <c r="V7" s="26">
        <v>0.22488194494673325</v>
      </c>
      <c r="W7" s="26">
        <v>0.27220803882772393</v>
      </c>
      <c r="X7" s="26">
        <v>2.0370578341878112</v>
      </c>
      <c r="Y7" s="26">
        <v>0.20310135070824548</v>
      </c>
      <c r="Z7" s="26"/>
      <c r="AA7" s="4">
        <v>1.2284870439020981</v>
      </c>
      <c r="AB7" s="4">
        <v>7.07539420070378</v>
      </c>
      <c r="AC7" s="4">
        <v>0.27373852307588026</v>
      </c>
      <c r="AD7" s="4">
        <v>0.54086945185907087</v>
      </c>
      <c r="AE7" s="4">
        <v>7.4633051986884773</v>
      </c>
      <c r="AF7" s="4">
        <v>0.5304899678242071</v>
      </c>
      <c r="AG7" s="26"/>
      <c r="AH7"/>
      <c r="AI7"/>
      <c r="AJ7"/>
      <c r="AK7"/>
    </row>
    <row r="8" spans="1:37">
      <c r="B8" s="29">
        <v>3</v>
      </c>
      <c r="C8" s="4">
        <v>12.325800823149683</v>
      </c>
      <c r="D8" s="4">
        <v>9.1047565460782547</v>
      </c>
      <c r="E8" s="4">
        <v>0.29292093623037063</v>
      </c>
      <c r="F8" s="4">
        <v>0.22527847061133022</v>
      </c>
      <c r="G8" s="4"/>
      <c r="H8" s="4">
        <v>10.791304494113188</v>
      </c>
      <c r="I8" s="4">
        <v>1.039789386834421</v>
      </c>
      <c r="J8" s="4">
        <v>0.34525763040851903</v>
      </c>
      <c r="K8" s="4">
        <v>0.11463670745543908</v>
      </c>
      <c r="L8" s="4"/>
      <c r="M8" s="4">
        <v>12.609726326420962</v>
      </c>
      <c r="N8" s="4">
        <v>10.970604837939987</v>
      </c>
      <c r="O8" s="4">
        <v>0.35520528345324359</v>
      </c>
      <c r="P8" s="4">
        <v>0.26368443497143451</v>
      </c>
      <c r="Q8" s="5"/>
      <c r="R8" s="1"/>
      <c r="S8" s="35">
        <v>3</v>
      </c>
      <c r="T8" s="26">
        <v>-2.2772385740034107</v>
      </c>
      <c r="U8" s="26">
        <v>-7.3856498514396156</v>
      </c>
      <c r="V8" s="26">
        <v>0.39055172136427702</v>
      </c>
      <c r="W8" s="26">
        <v>0.35630606700801065</v>
      </c>
      <c r="X8" s="26">
        <v>8.4131451514245708</v>
      </c>
      <c r="Y8" s="26">
        <v>0.22210600010334416</v>
      </c>
      <c r="Z8" s="26"/>
      <c r="AA8" s="4">
        <v>1.8184218323077752</v>
      </c>
      <c r="AB8" s="4">
        <v>9.930815451105568</v>
      </c>
      <c r="AC8" s="4">
        <v>0.25496463684961312</v>
      </c>
      <c r="AD8" s="4">
        <v>0.27225405139782682</v>
      </c>
      <c r="AE8" s="4">
        <v>10.238984545863492</v>
      </c>
      <c r="AF8" s="4">
        <v>0.28022134896385026</v>
      </c>
      <c r="AG8" s="26"/>
      <c r="AH8"/>
      <c r="AI8"/>
      <c r="AJ8"/>
      <c r="AK8"/>
    </row>
    <row r="9" spans="1:37">
      <c r="B9" s="29">
        <v>4</v>
      </c>
      <c r="C9" s="4">
        <v>24.271215422679866</v>
      </c>
      <c r="D9" s="4">
        <v>7.7730734154243262</v>
      </c>
      <c r="E9" s="4">
        <v>0.37777922344084741</v>
      </c>
      <c r="F9" s="4">
        <v>0.28382263139724268</v>
      </c>
      <c r="G9" s="4"/>
      <c r="H9" s="4">
        <v>22.15242957286998</v>
      </c>
      <c r="I9" s="4">
        <v>2.0681435953472111</v>
      </c>
      <c r="J9" s="4">
        <v>0.45360634060731841</v>
      </c>
      <c r="K9" s="4">
        <v>0.17708489439619304</v>
      </c>
      <c r="L9" s="4"/>
      <c r="M9" s="4">
        <v>24.268940790483555</v>
      </c>
      <c r="N9" s="4">
        <v>10.025296062867387</v>
      </c>
      <c r="O9" s="4">
        <v>0.44195072345433634</v>
      </c>
      <c r="P9" s="4">
        <v>0.28751952611590575</v>
      </c>
      <c r="Q9" s="5"/>
      <c r="R9" s="1"/>
      <c r="S9" s="35">
        <v>4</v>
      </c>
      <c r="T9" s="26">
        <v>-2.5054949593482498</v>
      </c>
      <c r="U9" s="26">
        <v>-4.9788700329120186</v>
      </c>
      <c r="V9" s="26">
        <v>0.35344931689871367</v>
      </c>
      <c r="W9" s="26">
        <v>0.45450253191631645</v>
      </c>
      <c r="X9" s="26">
        <v>6.4644438595362645</v>
      </c>
      <c r="Y9" s="26">
        <v>0.32880997543252999</v>
      </c>
      <c r="Z9" s="26"/>
      <c r="AA9" s="4">
        <v>2.1165112176135743</v>
      </c>
      <c r="AB9" s="4">
        <v>7.957152467520177</v>
      </c>
      <c r="AC9" s="4">
        <v>0.35809671956092465</v>
      </c>
      <c r="AD9" s="4">
        <v>0.36875140666562595</v>
      </c>
      <c r="AE9" s="4">
        <v>8.6012263163699814</v>
      </c>
      <c r="AF9" s="4">
        <v>0.36790290508002271</v>
      </c>
      <c r="AG9" s="26"/>
      <c r="AH9"/>
      <c r="AI9"/>
      <c r="AJ9"/>
      <c r="AK9"/>
    </row>
    <row r="10" spans="1:37">
      <c r="B10" s="29">
        <v>5</v>
      </c>
      <c r="C10" s="4">
        <v>30.854127064734211</v>
      </c>
      <c r="D10" s="4">
        <v>25.63917143683631</v>
      </c>
      <c r="E10" s="4">
        <v>0.43302256574033854</v>
      </c>
      <c r="F10" s="4">
        <v>0.54200603089795718</v>
      </c>
      <c r="G10" s="4"/>
      <c r="H10" s="4">
        <v>31.027025181335706</v>
      </c>
      <c r="I10" s="4">
        <v>25.587185197068102</v>
      </c>
      <c r="J10" s="4">
        <v>0.47352892731455748</v>
      </c>
      <c r="K10" s="4">
        <v>0.57754769482624579</v>
      </c>
      <c r="L10" s="4"/>
      <c r="M10" s="4">
        <v>32.151005047860352</v>
      </c>
      <c r="N10" s="4">
        <v>31.633569977974368</v>
      </c>
      <c r="O10" s="4">
        <v>0.57020395636959864</v>
      </c>
      <c r="P10" s="4">
        <v>0.79235818760515098</v>
      </c>
      <c r="Q10" s="5"/>
      <c r="R10" s="1"/>
      <c r="S10" s="35">
        <v>5</v>
      </c>
      <c r="T10" s="26">
        <v>0.17171338042541809</v>
      </c>
      <c r="U10" s="26">
        <v>1.4034234798774385E-2</v>
      </c>
      <c r="V10" s="25">
        <v>0.25833061983085387</v>
      </c>
      <c r="W10" s="26">
        <v>0.2116809027494912</v>
      </c>
      <c r="X10" s="26">
        <v>1.8843197805084855</v>
      </c>
      <c r="Y10" s="26">
        <v>0.19542208958205134</v>
      </c>
      <c r="Z10" s="26"/>
      <c r="AA10" s="4">
        <v>1.1239798665246488</v>
      </c>
      <c r="AB10" s="4">
        <v>6.0463847809062639</v>
      </c>
      <c r="AC10" s="4">
        <v>0.38405267817896005</v>
      </c>
      <c r="AD10" s="4">
        <v>0.55928091501406751</v>
      </c>
      <c r="AE10" s="4">
        <v>6.6569532596742178</v>
      </c>
      <c r="AF10" s="4">
        <v>0.57010726020014346</v>
      </c>
      <c r="AG10" s="26"/>
      <c r="AH10"/>
      <c r="AI10"/>
      <c r="AJ10"/>
      <c r="AK10"/>
    </row>
    <row r="11" spans="1:37">
      <c r="B11" s="32">
        <v>1</v>
      </c>
      <c r="C11" s="33">
        <v>18.343703699799317</v>
      </c>
      <c r="D11" s="33">
        <v>42.961475746475607</v>
      </c>
      <c r="E11" s="33">
        <v>0.44600235751938438</v>
      </c>
      <c r="F11" s="33">
        <v>0.85306523144161961</v>
      </c>
      <c r="G11" s="33"/>
      <c r="H11" s="33">
        <v>18.507209233597155</v>
      </c>
      <c r="I11" s="33">
        <v>43.578631945656277</v>
      </c>
      <c r="J11" s="33">
        <v>0.47980950016481</v>
      </c>
      <c r="K11" s="33">
        <v>0.92786723796836768</v>
      </c>
      <c r="L11" s="33"/>
      <c r="M11" s="33">
        <v>19.977267666914255</v>
      </c>
      <c r="N11" s="33">
        <v>47.325534582046771</v>
      </c>
      <c r="O11" s="33">
        <v>0.52215797344436032</v>
      </c>
      <c r="P11" s="33">
        <v>1.039977972568612</v>
      </c>
      <c r="Q11" s="5"/>
      <c r="R11" s="1"/>
      <c r="S11" s="32">
        <v>1</v>
      </c>
      <c r="T11" s="33">
        <v>0.26453242976066244</v>
      </c>
      <c r="U11" s="33">
        <v>0.48370234810399138</v>
      </c>
      <c r="V11" s="33">
        <v>0.2239460334902367</v>
      </c>
      <c r="W11" s="33">
        <v>0.28402276963864409</v>
      </c>
      <c r="X11" s="33">
        <v>2.2303117357469491</v>
      </c>
      <c r="Y11" s="33">
        <v>0.18308987943244673</v>
      </c>
      <c r="Z11" s="33"/>
      <c r="AA11" s="33">
        <v>1.4700584333170932</v>
      </c>
      <c r="AB11" s="33">
        <v>3.7469026363904754</v>
      </c>
      <c r="AC11" s="33">
        <v>0.34070680573176204</v>
      </c>
      <c r="AD11" s="33">
        <v>0.54481957549061732</v>
      </c>
      <c r="AE11" s="33">
        <v>4.8494582357806957</v>
      </c>
      <c r="AF11" s="33">
        <v>0.5103667360797568</v>
      </c>
      <c r="AG11" s="26"/>
      <c r="AH11"/>
      <c r="AI11"/>
      <c r="AJ11"/>
      <c r="AK11"/>
    </row>
    <row r="12" spans="1:37" ht="7.5" customHeight="1">
      <c r="B12" s="29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5"/>
      <c r="R12" s="1"/>
      <c r="S12" s="35"/>
      <c r="T12" s="26"/>
      <c r="U12" s="26"/>
      <c r="V12" s="26"/>
      <c r="W12" s="26"/>
      <c r="X12" s="26"/>
      <c r="Y12" s="26"/>
      <c r="Z12" s="26"/>
      <c r="AA12" s="4"/>
      <c r="AB12" s="4"/>
      <c r="AC12" s="4"/>
      <c r="AD12" s="4"/>
      <c r="AE12" s="4"/>
      <c r="AF12" s="4"/>
      <c r="AG12" s="26"/>
      <c r="AH12"/>
      <c r="AI12"/>
      <c r="AJ12"/>
      <c r="AK12"/>
    </row>
    <row r="13" spans="1:37">
      <c r="A13" s="29" t="s">
        <v>2</v>
      </c>
      <c r="B13" s="29">
        <v>1</v>
      </c>
      <c r="C13" s="4">
        <v>18.169554479227912</v>
      </c>
      <c r="D13" s="4">
        <v>43.489812779858553</v>
      </c>
      <c r="E13" s="4">
        <v>0.41641539497749985</v>
      </c>
      <c r="F13" s="4">
        <v>0.93669217480161393</v>
      </c>
      <c r="G13" s="4"/>
      <c r="H13" s="4">
        <v>18.290363594134277</v>
      </c>
      <c r="I13" s="4">
        <v>44.221833963517767</v>
      </c>
      <c r="J13" s="4">
        <v>0.45502159598934966</v>
      </c>
      <c r="K13" s="4">
        <v>0.99200708782324665</v>
      </c>
      <c r="L13" s="4"/>
      <c r="M13" s="4">
        <v>20.035580287817762</v>
      </c>
      <c r="N13" s="4">
        <v>48.037539623825168</v>
      </c>
      <c r="O13" s="4">
        <v>0.47729360400180998</v>
      </c>
      <c r="P13" s="4">
        <v>1.090379144070198</v>
      </c>
      <c r="Q13" s="5"/>
      <c r="R13" s="35" t="s">
        <v>2</v>
      </c>
      <c r="S13" s="35">
        <v>1</v>
      </c>
      <c r="T13" s="26">
        <v>0.19465480588003553</v>
      </c>
      <c r="U13" s="26">
        <v>0.67268723453837576</v>
      </c>
      <c r="V13" s="26">
        <v>0.24529733841070361</v>
      </c>
      <c r="W13" s="26">
        <v>0.28536368166797882</v>
      </c>
      <c r="X13" s="26">
        <v>2.2934988242603107</v>
      </c>
      <c r="Y13" s="26">
        <v>0.2055083166560539</v>
      </c>
      <c r="Z13" s="26"/>
      <c r="AA13" s="4">
        <v>1.7452166936834905</v>
      </c>
      <c r="AB13" s="4">
        <v>3.8157056603074273</v>
      </c>
      <c r="AC13" s="4">
        <v>0.35376862730052433</v>
      </c>
      <c r="AD13" s="4">
        <v>0.57596825971568844</v>
      </c>
      <c r="AE13" s="4">
        <v>5.0640001399613244</v>
      </c>
      <c r="AF13" s="4">
        <v>0.53797641897403625</v>
      </c>
      <c r="AG13" s="26"/>
      <c r="AH13"/>
      <c r="AI13"/>
      <c r="AJ13"/>
      <c r="AK13"/>
    </row>
    <row r="14" spans="1:37">
      <c r="B14" s="29">
        <v>2</v>
      </c>
      <c r="C14" s="4">
        <v>6.163478284818507</v>
      </c>
      <c r="D14" s="4">
        <v>26.257679119325541</v>
      </c>
      <c r="E14" s="4">
        <v>0.36490231792401256</v>
      </c>
      <c r="F14" s="4">
        <v>0.53249961082505892</v>
      </c>
      <c r="G14" s="4"/>
      <c r="H14" s="4">
        <v>6.2772873728428404</v>
      </c>
      <c r="I14" s="4">
        <v>26.287986203135375</v>
      </c>
      <c r="J14" s="4">
        <v>0.37607635869430706</v>
      </c>
      <c r="K14" s="4">
        <v>0.55140132615809867</v>
      </c>
      <c r="L14" s="4"/>
      <c r="M14" s="4">
        <v>7.5177601496773949</v>
      </c>
      <c r="N14" s="4">
        <v>33.203467748728805</v>
      </c>
      <c r="O14" s="4">
        <v>0.49768932424006079</v>
      </c>
      <c r="P14" s="4">
        <v>0.76271867528981108</v>
      </c>
      <c r="Q14" s="5"/>
      <c r="R14" s="1"/>
      <c r="S14" s="35">
        <v>2</v>
      </c>
      <c r="T14" s="26">
        <v>0.11593862596012627</v>
      </c>
      <c r="U14" s="26">
        <v>-0.25541696931485774</v>
      </c>
      <c r="V14" s="26">
        <v>0.24768142278430924</v>
      </c>
      <c r="W14" s="26">
        <v>0.24487179100535819</v>
      </c>
      <c r="X14" s="26">
        <v>1.9797360141825975</v>
      </c>
      <c r="Y14" s="26">
        <v>0.20320978517892066</v>
      </c>
      <c r="Z14" s="26"/>
      <c r="AA14" s="4">
        <v>1.2404727768345558</v>
      </c>
      <c r="AB14" s="4">
        <v>6.9154815455934306</v>
      </c>
      <c r="AC14" s="4">
        <v>0.35188424311671113</v>
      </c>
      <c r="AD14" s="4">
        <v>0.49590607396991426</v>
      </c>
      <c r="AE14" s="4">
        <v>7.4136817931952459</v>
      </c>
      <c r="AF14" s="4">
        <v>0.50306885328434936</v>
      </c>
      <c r="AG14" s="26"/>
      <c r="AH14"/>
      <c r="AI14"/>
      <c r="AJ14"/>
      <c r="AK14"/>
    </row>
    <row r="15" spans="1:37">
      <c r="B15" s="29">
        <v>3</v>
      </c>
      <c r="C15" s="4">
        <v>10.628432862726401</v>
      </c>
      <c r="D15" s="4">
        <v>8.6117911378414469</v>
      </c>
      <c r="E15" s="4">
        <v>0.34458611399015882</v>
      </c>
      <c r="F15" s="4">
        <v>0.21085621180524725</v>
      </c>
      <c r="G15" s="4"/>
      <c r="H15" s="4">
        <v>9.2717645274144331</v>
      </c>
      <c r="I15" s="4">
        <v>1.097848970976927</v>
      </c>
      <c r="J15" s="4">
        <v>0.32050823955413504</v>
      </c>
      <c r="K15" s="4">
        <v>0.12604696765486673</v>
      </c>
      <c r="L15" s="4"/>
      <c r="M15" s="4">
        <v>10.846144517006218</v>
      </c>
      <c r="N15" s="4">
        <v>10.443305588887258</v>
      </c>
      <c r="O15" s="4">
        <v>0.36474263054832246</v>
      </c>
      <c r="P15" s="4">
        <v>0.26894292512199197</v>
      </c>
      <c r="Q15" s="5"/>
      <c r="R15" s="1"/>
      <c r="S15" s="35">
        <v>3</v>
      </c>
      <c r="T15" s="26">
        <v>-2.049997436145663</v>
      </c>
      <c r="U15" s="26">
        <v>-6.8777082392165996</v>
      </c>
      <c r="V15" s="26">
        <v>0.37352455910995325</v>
      </c>
      <c r="W15" s="26">
        <v>0.33085089015635916</v>
      </c>
      <c r="X15" s="26">
        <v>7.8207628059463055</v>
      </c>
      <c r="Y15" s="26">
        <v>0.21852768790745264</v>
      </c>
      <c r="Z15" s="26"/>
      <c r="AA15" s="4">
        <v>1.5743799895917847</v>
      </c>
      <c r="AB15" s="4">
        <v>9.3454566179103331</v>
      </c>
      <c r="AC15" s="4">
        <v>0.26773394605211592</v>
      </c>
      <c r="AD15" s="4">
        <v>0.2892924611974424</v>
      </c>
      <c r="AE15" s="4">
        <v>9.6394795624637624</v>
      </c>
      <c r="AF15" s="4">
        <v>0.30119560451091731</v>
      </c>
      <c r="AG15" s="26"/>
      <c r="AH15"/>
      <c r="AI15"/>
      <c r="AJ15"/>
      <c r="AK15"/>
    </row>
    <row r="16" spans="1:37">
      <c r="B16" s="29">
        <v>4</v>
      </c>
      <c r="C16" s="4">
        <v>18.923174134795847</v>
      </c>
      <c r="D16" s="4">
        <v>9.0862205174676838</v>
      </c>
      <c r="E16" s="4">
        <v>0.39357683259038218</v>
      </c>
      <c r="F16" s="4">
        <v>0.26713800211865679</v>
      </c>
      <c r="G16" s="4"/>
      <c r="H16" s="4">
        <v>17.00628947703612</v>
      </c>
      <c r="I16" s="4">
        <v>1.8916142498914617</v>
      </c>
      <c r="J16" s="4">
        <v>0.4482992175273634</v>
      </c>
      <c r="K16" s="4">
        <v>0.16584697683613772</v>
      </c>
      <c r="L16" s="4"/>
      <c r="M16" s="4">
        <v>19.021181733130639</v>
      </c>
      <c r="N16" s="4">
        <v>11.43096730238301</v>
      </c>
      <c r="O16" s="4">
        <v>0.44334398896345401</v>
      </c>
      <c r="P16" s="4">
        <v>0.2758446990146301</v>
      </c>
      <c r="Q16" s="5"/>
      <c r="R16" s="1"/>
      <c r="S16" s="35">
        <v>4</v>
      </c>
      <c r="T16" s="26">
        <v>-2.4873997729349568</v>
      </c>
      <c r="U16" s="26">
        <v>-6.6820258552596101</v>
      </c>
      <c r="V16" s="26">
        <v>0.38819386264055089</v>
      </c>
      <c r="W16" s="26">
        <v>0.38593222313699627</v>
      </c>
      <c r="X16" s="26">
        <v>7.7833273577102577</v>
      </c>
      <c r="Y16" s="26">
        <v>0.31088160541642507</v>
      </c>
      <c r="Z16" s="26"/>
      <c r="AA16" s="4">
        <v>2.0148922560945177</v>
      </c>
      <c r="AB16" s="4">
        <v>9.5393530524915509</v>
      </c>
      <c r="AC16" s="4">
        <v>0.35807004611438797</v>
      </c>
      <c r="AD16" s="4">
        <v>0.31841201206377223</v>
      </c>
      <c r="AE16" s="4">
        <v>10.027268571688067</v>
      </c>
      <c r="AF16" s="4">
        <v>0.3395385989295952</v>
      </c>
      <c r="AG16" s="26"/>
      <c r="AH16"/>
      <c r="AI16"/>
      <c r="AJ16"/>
      <c r="AK16"/>
    </row>
    <row r="17" spans="1:37">
      <c r="B17" s="29">
        <v>5</v>
      </c>
      <c r="C17" s="4">
        <v>25.550603617145654</v>
      </c>
      <c r="D17" s="4">
        <v>6.8772582163088041</v>
      </c>
      <c r="E17" s="4">
        <v>0.45792584724283147</v>
      </c>
      <c r="F17" s="4">
        <v>0.30319841285635485</v>
      </c>
      <c r="G17" s="4"/>
      <c r="H17" s="4">
        <v>23.958280778582353</v>
      </c>
      <c r="I17" s="4">
        <v>2.0924691766504493</v>
      </c>
      <c r="J17" s="4">
        <v>0.4910278662806502</v>
      </c>
      <c r="K17" s="4">
        <v>0.19443957503010356</v>
      </c>
      <c r="L17" s="4"/>
      <c r="M17" s="4">
        <v>25.841450354181294</v>
      </c>
      <c r="N17" s="4">
        <v>9.1856523312641958</v>
      </c>
      <c r="O17" s="4">
        <v>0.50918890087475421</v>
      </c>
      <c r="P17" s="4">
        <v>0.24874955467386667</v>
      </c>
      <c r="Q17" s="5"/>
      <c r="R17" s="1"/>
      <c r="S17" s="35">
        <v>5</v>
      </c>
      <c r="T17" s="26">
        <v>-1.7729872674839791</v>
      </c>
      <c r="U17" s="26">
        <v>-4.2260947811812013</v>
      </c>
      <c r="V17" s="26">
        <v>0.43882515831038243</v>
      </c>
      <c r="W17" s="26">
        <v>0.44310855376574915</v>
      </c>
      <c r="X17" s="26">
        <v>5.8821009859997702</v>
      </c>
      <c r="Y17" s="26">
        <v>0.32506598753304816</v>
      </c>
      <c r="Z17" s="26"/>
      <c r="AA17" s="4">
        <v>1.8831695755989359</v>
      </c>
      <c r="AB17" s="4">
        <v>7.0931831546137456</v>
      </c>
      <c r="AC17" s="4">
        <v>0.39467721179813148</v>
      </c>
      <c r="AD17" s="4">
        <v>0.3136097931388041</v>
      </c>
      <c r="AE17" s="4">
        <v>7.8216078714073323</v>
      </c>
      <c r="AF17" s="4">
        <v>0.31884697893449715</v>
      </c>
      <c r="AG17" s="26"/>
      <c r="AH17"/>
      <c r="AI17"/>
      <c r="AJ17"/>
      <c r="AK17"/>
    </row>
    <row r="18" spans="1:37">
      <c r="B18" s="29">
        <v>6</v>
      </c>
      <c r="C18" s="4">
        <v>31.879386707146988</v>
      </c>
      <c r="D18" s="4">
        <v>25.017485236225582</v>
      </c>
      <c r="E18" s="4">
        <v>0.3984063796651573</v>
      </c>
      <c r="F18" s="4">
        <v>0.50712526041447814</v>
      </c>
      <c r="G18" s="4"/>
      <c r="H18" s="4">
        <v>31.96471458243942</v>
      </c>
      <c r="I18" s="4">
        <v>25.08104123166515</v>
      </c>
      <c r="J18" s="4">
        <v>0.4366048908744129</v>
      </c>
      <c r="K18" s="4">
        <v>0.54294604963267912</v>
      </c>
      <c r="L18" s="4"/>
      <c r="M18" s="4">
        <v>33.161370863860085</v>
      </c>
      <c r="N18" s="4">
        <v>31.231527693782894</v>
      </c>
      <c r="O18" s="4">
        <v>0.55238681902084374</v>
      </c>
      <c r="P18" s="4">
        <v>0.74872236702453487</v>
      </c>
      <c r="Q18" s="5"/>
      <c r="R18" s="1"/>
      <c r="S18" s="35">
        <v>6</v>
      </c>
      <c r="T18" s="26">
        <v>7.1513975476341446E-2</v>
      </c>
      <c r="U18" s="26">
        <v>0.13621937072422166</v>
      </c>
      <c r="V18" s="26">
        <v>0.21460374513630678</v>
      </c>
      <c r="W18" s="26">
        <v>0.24639216887633966</v>
      </c>
      <c r="X18" s="26">
        <v>1.8835954776396613</v>
      </c>
      <c r="Y18" s="26">
        <v>0.18259721846354313</v>
      </c>
      <c r="Z18" s="26"/>
      <c r="AA18" s="4">
        <v>1.1966562814206547</v>
      </c>
      <c r="AB18" s="4">
        <v>6.1504864621177422</v>
      </c>
      <c r="AC18" s="4">
        <v>0.42796451649587491</v>
      </c>
      <c r="AD18" s="4">
        <v>0.55336445109309007</v>
      </c>
      <c r="AE18" s="4">
        <v>6.8553864116737371</v>
      </c>
      <c r="AF18" s="4">
        <v>0.57288937982216603</v>
      </c>
      <c r="AG18" s="26"/>
      <c r="AH18"/>
      <c r="AI18"/>
      <c r="AJ18"/>
      <c r="AK18"/>
    </row>
    <row r="19" spans="1:37">
      <c r="B19" s="32">
        <v>1</v>
      </c>
      <c r="C19" s="33">
        <v>18.169554479227912</v>
      </c>
      <c r="D19" s="33">
        <v>43.489812779858553</v>
      </c>
      <c r="E19" s="33">
        <v>0.41641539497749985</v>
      </c>
      <c r="F19" s="33">
        <v>0.93669217480161393</v>
      </c>
      <c r="G19" s="33"/>
      <c r="H19" s="33">
        <v>18.290363594134277</v>
      </c>
      <c r="I19" s="33">
        <v>44.221833963517767</v>
      </c>
      <c r="J19" s="33">
        <v>0.45502159598934966</v>
      </c>
      <c r="K19" s="33">
        <v>0.99200708782324665</v>
      </c>
      <c r="L19" s="33"/>
      <c r="M19" s="33">
        <v>20.035580287817762</v>
      </c>
      <c r="N19" s="33">
        <v>48.037539623825168</v>
      </c>
      <c r="O19" s="33">
        <v>0.47729360400180998</v>
      </c>
      <c r="P19" s="33">
        <v>1.090379144070198</v>
      </c>
      <c r="Q19" s="5"/>
      <c r="R19" s="1"/>
      <c r="S19" s="32">
        <v>1</v>
      </c>
      <c r="T19" s="33">
        <v>0.19465480588003553</v>
      </c>
      <c r="U19" s="33">
        <v>0.67268723453837576</v>
      </c>
      <c r="V19" s="33">
        <v>0.24529733841070361</v>
      </c>
      <c r="W19" s="33">
        <v>0.28536368166797882</v>
      </c>
      <c r="X19" s="33">
        <v>2.2934988242603107</v>
      </c>
      <c r="Y19" s="33">
        <v>0.2055083166560539</v>
      </c>
      <c r="Z19" s="33"/>
      <c r="AA19" s="33">
        <v>1.7452166936834905</v>
      </c>
      <c r="AB19" s="33">
        <v>3.8157056603074273</v>
      </c>
      <c r="AC19" s="33">
        <v>0.35376862730052433</v>
      </c>
      <c r="AD19" s="33">
        <v>0.57596825971568844</v>
      </c>
      <c r="AE19" s="33">
        <v>5.0640001399613244</v>
      </c>
      <c r="AF19" s="33">
        <v>0.53797641897403625</v>
      </c>
      <c r="AG19" s="26"/>
      <c r="AH19"/>
      <c r="AI19"/>
      <c r="AJ19"/>
      <c r="AK19"/>
    </row>
    <row r="20" spans="1:37">
      <c r="B20" s="32">
        <v>2</v>
      </c>
      <c r="C20" s="33">
        <v>6.163478284818507</v>
      </c>
      <c r="D20" s="33">
        <v>26.257679119325541</v>
      </c>
      <c r="E20" s="33">
        <v>0.36490231792401256</v>
      </c>
      <c r="F20" s="33">
        <v>0.53249961082505892</v>
      </c>
      <c r="G20" s="33"/>
      <c r="H20" s="33">
        <v>6.2772873728428404</v>
      </c>
      <c r="I20" s="33">
        <v>26.287986203135375</v>
      </c>
      <c r="J20" s="33">
        <v>0.37607635869430706</v>
      </c>
      <c r="K20" s="33">
        <v>0.55140132615809867</v>
      </c>
      <c r="L20" s="33"/>
      <c r="M20" s="33">
        <v>7.5177601496773949</v>
      </c>
      <c r="N20" s="33">
        <v>33.203467748728805</v>
      </c>
      <c r="O20" s="33">
        <v>0.49768932424006079</v>
      </c>
      <c r="P20" s="33">
        <v>0.76271867528981108</v>
      </c>
      <c r="Q20" s="5"/>
      <c r="R20" s="1"/>
      <c r="S20" s="32">
        <v>2</v>
      </c>
      <c r="T20" s="33">
        <v>0.11593862596012627</v>
      </c>
      <c r="U20" s="33">
        <v>-0.25541696931485774</v>
      </c>
      <c r="V20" s="33">
        <v>0.24768142278430924</v>
      </c>
      <c r="W20" s="33">
        <v>0.24487179100535819</v>
      </c>
      <c r="X20" s="33">
        <v>1.9797360141825975</v>
      </c>
      <c r="Y20" s="33">
        <v>0.20320978517892066</v>
      </c>
      <c r="Z20" s="33"/>
      <c r="AA20" s="33">
        <v>1.2404727768345558</v>
      </c>
      <c r="AB20" s="33">
        <v>6.9154815455934306</v>
      </c>
      <c r="AC20" s="33">
        <v>0.35188424311671113</v>
      </c>
      <c r="AD20" s="33">
        <v>0.49590607396991426</v>
      </c>
      <c r="AE20" s="33">
        <v>7.4136817931952459</v>
      </c>
      <c r="AF20" s="33">
        <v>0.50306885328434936</v>
      </c>
      <c r="AG20" s="26"/>
      <c r="AH20"/>
      <c r="AI20"/>
      <c r="AJ20"/>
      <c r="AK20"/>
    </row>
    <row r="21" spans="1:37">
      <c r="B21" s="32">
        <v>4</v>
      </c>
      <c r="C21" s="33">
        <v>18.923174134795847</v>
      </c>
      <c r="D21" s="33">
        <v>9.0862205174676838</v>
      </c>
      <c r="E21" s="33">
        <v>0.39357683259038218</v>
      </c>
      <c r="F21" s="33">
        <v>0.26713800211865679</v>
      </c>
      <c r="G21" s="33"/>
      <c r="H21" s="33">
        <v>17.00628947703612</v>
      </c>
      <c r="I21" s="33">
        <v>1.8916142498914617</v>
      </c>
      <c r="J21" s="33">
        <v>0.4482992175273634</v>
      </c>
      <c r="K21" s="33">
        <v>0.16584697683613772</v>
      </c>
      <c r="L21" s="33"/>
      <c r="M21" s="33">
        <v>19.021181733130639</v>
      </c>
      <c r="N21" s="33">
        <v>11.43096730238301</v>
      </c>
      <c r="O21" s="33">
        <v>0.44334398896345401</v>
      </c>
      <c r="P21" s="33">
        <v>0.2758446990146301</v>
      </c>
      <c r="Q21" s="5"/>
      <c r="R21" s="1"/>
      <c r="S21" s="32">
        <v>4</v>
      </c>
      <c r="T21" s="33">
        <v>-2.4873997729349568</v>
      </c>
      <c r="U21" s="33">
        <v>-6.6820258552596101</v>
      </c>
      <c r="V21" s="33">
        <v>0.38819386264055089</v>
      </c>
      <c r="W21" s="33">
        <v>0.38593222313699627</v>
      </c>
      <c r="X21" s="33">
        <v>7.7833273577102577</v>
      </c>
      <c r="Y21" s="33">
        <v>0.31088160541642507</v>
      </c>
      <c r="Z21" s="33"/>
      <c r="AA21" s="33">
        <v>2.0148922560945177</v>
      </c>
      <c r="AB21" s="33">
        <v>9.5393530524915509</v>
      </c>
      <c r="AC21" s="33">
        <v>0.35807004611438797</v>
      </c>
      <c r="AD21" s="33">
        <v>0.31841201206377223</v>
      </c>
      <c r="AE21" s="33">
        <v>10.027268571688067</v>
      </c>
      <c r="AF21" s="33">
        <v>0.3395385989295952</v>
      </c>
      <c r="AG21" s="26"/>
      <c r="AH21" s="4"/>
      <c r="AI21" s="4"/>
    </row>
    <row r="22" spans="1:37">
      <c r="B22" s="32">
        <v>6</v>
      </c>
      <c r="C22" s="33">
        <v>31.879386707146988</v>
      </c>
      <c r="D22" s="33">
        <v>25.017485236225582</v>
      </c>
      <c r="E22" s="33">
        <v>0.3984063796651573</v>
      </c>
      <c r="F22" s="33">
        <v>0.50712526041447814</v>
      </c>
      <c r="G22" s="33"/>
      <c r="H22" s="33">
        <v>31.96471458243942</v>
      </c>
      <c r="I22" s="33">
        <v>25.08104123166515</v>
      </c>
      <c r="J22" s="33">
        <v>0.4366048908744129</v>
      </c>
      <c r="K22" s="33">
        <v>0.54294604963267912</v>
      </c>
      <c r="L22" s="33"/>
      <c r="M22" s="33">
        <v>33.161370863860085</v>
      </c>
      <c r="N22" s="33">
        <v>31.231527693782894</v>
      </c>
      <c r="O22" s="33">
        <v>0.55238681902084374</v>
      </c>
      <c r="P22" s="33">
        <v>0.74872236702453487</v>
      </c>
      <c r="Q22" s="5"/>
      <c r="R22" s="1"/>
      <c r="S22" s="32">
        <v>6</v>
      </c>
      <c r="T22" s="33">
        <v>7.1513975476341446E-2</v>
      </c>
      <c r="U22" s="33">
        <v>0.13621937072422166</v>
      </c>
      <c r="V22" s="33">
        <v>0.21460374513630678</v>
      </c>
      <c r="W22" s="33">
        <v>0.24639216887633966</v>
      </c>
      <c r="X22" s="33">
        <v>1.8835954776396613</v>
      </c>
      <c r="Y22" s="33">
        <v>0.18259721846354313</v>
      </c>
      <c r="Z22" s="33"/>
      <c r="AA22" s="33">
        <v>1.1966562814206547</v>
      </c>
      <c r="AB22" s="33">
        <v>6.1504864621177422</v>
      </c>
      <c r="AC22" s="33">
        <v>0.42796451649587491</v>
      </c>
      <c r="AD22" s="33">
        <v>0.55336445109309007</v>
      </c>
      <c r="AE22" s="33">
        <v>6.8553864116737371</v>
      </c>
      <c r="AF22" s="33">
        <v>0.57288937982216603</v>
      </c>
      <c r="AG22" s="26"/>
      <c r="AH22" s="4"/>
      <c r="AI22" s="4"/>
    </row>
    <row r="23" spans="1:37">
      <c r="B23" s="29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5"/>
      <c r="R23" s="26"/>
      <c r="S23" s="26"/>
      <c r="T23" s="26"/>
      <c r="U23" s="26"/>
      <c r="V23" s="26"/>
      <c r="W23" s="26"/>
      <c r="X23" s="26"/>
      <c r="Y23" s="26"/>
      <c r="Z23" s="26"/>
      <c r="AA23" s="4"/>
      <c r="AB23" s="4"/>
      <c r="AC23" s="4"/>
      <c r="AD23" s="4"/>
      <c r="AE23" s="4"/>
      <c r="AF23" s="4"/>
      <c r="AG23" s="26"/>
    </row>
    <row r="25" spans="1:37">
      <c r="A25" s="37" t="s">
        <v>169</v>
      </c>
      <c r="B25" s="37"/>
      <c r="C25" s="71" t="s">
        <v>119</v>
      </c>
      <c r="D25" s="71"/>
      <c r="E25" s="71"/>
      <c r="F25" s="71"/>
      <c r="G25" s="37"/>
      <c r="H25" s="71" t="s">
        <v>120</v>
      </c>
      <c r="I25" s="71"/>
      <c r="J25" s="71"/>
      <c r="K25" s="71"/>
      <c r="L25" s="56"/>
      <c r="M25" s="71" t="s">
        <v>182</v>
      </c>
      <c r="N25" s="71"/>
      <c r="O25" s="71"/>
      <c r="P25" s="71"/>
      <c r="R25" s="37" t="s">
        <v>169</v>
      </c>
      <c r="S25" s="37"/>
      <c r="T25" s="71" t="s">
        <v>181</v>
      </c>
      <c r="U25" s="71"/>
      <c r="V25" s="71"/>
      <c r="W25" s="71"/>
      <c r="X25" s="71"/>
      <c r="Y25" s="71"/>
      <c r="Z25" s="37"/>
      <c r="AA25" s="71" t="s">
        <v>184</v>
      </c>
      <c r="AB25" s="71"/>
      <c r="AC25" s="71"/>
      <c r="AD25" s="71"/>
      <c r="AE25" s="71"/>
      <c r="AF25" s="71"/>
      <c r="AH25"/>
      <c r="AI25"/>
      <c r="AJ25"/>
      <c r="AK25"/>
    </row>
    <row r="26" spans="1:37" ht="16.5">
      <c r="A26" s="37"/>
      <c r="B26" s="37"/>
      <c r="C26" s="37" t="s">
        <v>7</v>
      </c>
      <c r="D26" s="37" t="s">
        <v>8</v>
      </c>
      <c r="E26" s="37" t="s">
        <v>117</v>
      </c>
      <c r="F26" s="37" t="s">
        <v>118</v>
      </c>
      <c r="G26" s="37"/>
      <c r="H26" s="37" t="s">
        <v>7</v>
      </c>
      <c r="I26" s="37" t="s">
        <v>8</v>
      </c>
      <c r="J26" s="37" t="s">
        <v>117</v>
      </c>
      <c r="K26" s="37" t="s">
        <v>118</v>
      </c>
      <c r="L26" s="37"/>
      <c r="M26" s="37" t="s">
        <v>7</v>
      </c>
      <c r="N26" s="37" t="s">
        <v>8</v>
      </c>
      <c r="O26" s="37" t="s">
        <v>117</v>
      </c>
      <c r="P26" s="37" t="s">
        <v>118</v>
      </c>
      <c r="R26" s="37"/>
      <c r="S26" s="37"/>
      <c r="T26" s="45" t="s">
        <v>171</v>
      </c>
      <c r="U26" s="37" t="s">
        <v>172</v>
      </c>
      <c r="V26" s="37" t="s">
        <v>117</v>
      </c>
      <c r="W26" s="37" t="s">
        <v>118</v>
      </c>
      <c r="X26" s="37" t="s">
        <v>174</v>
      </c>
      <c r="Y26" s="37" t="s">
        <v>175</v>
      </c>
      <c r="Z26" s="37"/>
      <c r="AA26" s="45" t="s">
        <v>171</v>
      </c>
      <c r="AB26" s="37" t="s">
        <v>172</v>
      </c>
      <c r="AC26" s="37" t="s">
        <v>117</v>
      </c>
      <c r="AD26" s="37" t="s">
        <v>118</v>
      </c>
      <c r="AE26" s="37" t="s">
        <v>174</v>
      </c>
      <c r="AF26" s="37" t="s">
        <v>175</v>
      </c>
      <c r="AH26"/>
      <c r="AI26"/>
      <c r="AJ26"/>
      <c r="AK26"/>
    </row>
    <row r="27" spans="1:37">
      <c r="A27" s="35" t="s">
        <v>1</v>
      </c>
      <c r="B27" s="35">
        <v>1</v>
      </c>
      <c r="C27" s="1">
        <v>18.382332402007609</v>
      </c>
      <c r="D27" s="1">
        <v>41.566757888880602</v>
      </c>
      <c r="E27" s="1">
        <v>0.70076900742621528</v>
      </c>
      <c r="F27" s="1">
        <v>1.3883008765256524</v>
      </c>
      <c r="H27" s="1">
        <v>19.136318432042668</v>
      </c>
      <c r="I27" s="1">
        <v>44.019885811942316</v>
      </c>
      <c r="J27" s="1">
        <v>0.77459632800115819</v>
      </c>
      <c r="K27" s="1">
        <v>1.5143304805268396</v>
      </c>
      <c r="M27" s="1">
        <v>20.922366690004946</v>
      </c>
      <c r="N27" s="1">
        <v>48.677219362416444</v>
      </c>
      <c r="O27" s="1">
        <v>0.82147549266056918</v>
      </c>
      <c r="P27" s="1">
        <v>1.6470135172471956</v>
      </c>
      <c r="R27" s="35" t="s">
        <v>1</v>
      </c>
      <c r="S27" s="35">
        <v>1</v>
      </c>
      <c r="T27" s="25">
        <v>0.19431875920883201</v>
      </c>
      <c r="U27" s="25">
        <v>0.44871139841009899</v>
      </c>
      <c r="V27" s="25">
        <v>0.4044815905309509</v>
      </c>
      <c r="W27" s="25">
        <v>0.48752792396236155</v>
      </c>
      <c r="X27" s="25">
        <v>2.704464043669518</v>
      </c>
      <c r="Y27" s="25">
        <v>0.30607040333434921</v>
      </c>
      <c r="AA27" s="1">
        <v>1.7860482579622772</v>
      </c>
      <c r="AB27" s="1">
        <v>4.657333550474136</v>
      </c>
      <c r="AC27" s="1">
        <v>0.60034853658980381</v>
      </c>
      <c r="AD27" s="1">
        <v>0.92922381371082086</v>
      </c>
      <c r="AE27" s="1">
        <v>6.0053836209044755</v>
      </c>
      <c r="AF27" s="1">
        <v>0.85884712303202215</v>
      </c>
      <c r="AH27"/>
      <c r="AI27"/>
      <c r="AJ27"/>
      <c r="AK27"/>
    </row>
    <row r="28" spans="1:37">
      <c r="B28" s="35">
        <v>2</v>
      </c>
      <c r="C28" s="1">
        <v>8.5513714072756208</v>
      </c>
      <c r="D28" s="1">
        <v>25.267112850498147</v>
      </c>
      <c r="E28" s="1">
        <v>0.76077371886372058</v>
      </c>
      <c r="F28" s="1">
        <v>0.91159586416731719</v>
      </c>
      <c r="H28" s="1">
        <v>8.4521249363660864</v>
      </c>
      <c r="I28" s="1">
        <v>26.130732610493855</v>
      </c>
      <c r="J28" s="1">
        <v>0.85501808119937184</v>
      </c>
      <c r="K28" s="1">
        <v>0.85629822628578489</v>
      </c>
      <c r="M28" s="1">
        <v>10.218723696089599</v>
      </c>
      <c r="N28" s="1">
        <v>34.529160803176033</v>
      </c>
      <c r="O28" s="1">
        <v>0.97687651590512958</v>
      </c>
      <c r="P28" s="1">
        <v>1.3760394105281686</v>
      </c>
      <c r="R28" s="1"/>
      <c r="S28" s="35">
        <v>2</v>
      </c>
      <c r="T28" s="25">
        <v>-0.40749244449899819</v>
      </c>
      <c r="U28" s="25">
        <v>-0.76590038897136814</v>
      </c>
      <c r="V28" s="25">
        <v>0.3839594138107329</v>
      </c>
      <c r="W28" s="25">
        <v>0.46405235763363972</v>
      </c>
      <c r="X28" s="25">
        <v>2.5049919687129756</v>
      </c>
      <c r="Y28" s="25">
        <v>0.3502400073152222</v>
      </c>
      <c r="AA28" s="1">
        <v>1.766598759723512</v>
      </c>
      <c r="AB28" s="1">
        <v>8.3984281926821787</v>
      </c>
      <c r="AC28" s="1">
        <v>0.44519523763799734</v>
      </c>
      <c r="AD28" s="1">
        <v>0.90697637542101939</v>
      </c>
      <c r="AE28" s="1">
        <v>8.9580150386032447</v>
      </c>
      <c r="AF28" s="1">
        <v>0.85686353215524402</v>
      </c>
      <c r="AH28"/>
      <c r="AI28"/>
      <c r="AJ28"/>
      <c r="AK28"/>
    </row>
    <row r="29" spans="1:37">
      <c r="B29" s="35">
        <v>3</v>
      </c>
      <c r="C29" s="1">
        <v>12.309160928089877</v>
      </c>
      <c r="D29" s="1">
        <v>8.4026605655160118</v>
      </c>
      <c r="E29" s="1">
        <v>0.45636967469079465</v>
      </c>
      <c r="F29" s="1">
        <v>0.37457768057027457</v>
      </c>
      <c r="G29" s="1">
        <v>0</v>
      </c>
      <c r="H29" s="1">
        <v>11.36237410697983</v>
      </c>
      <c r="I29" s="1">
        <v>1.1498599098191904</v>
      </c>
      <c r="J29" s="1">
        <v>0.56573023898449437</v>
      </c>
      <c r="K29" s="1">
        <v>0.1610775659655469</v>
      </c>
      <c r="M29" s="1">
        <v>13.378156143827788</v>
      </c>
      <c r="N29" s="1">
        <v>11.373772743189599</v>
      </c>
      <c r="O29" s="1">
        <v>0.5562158571066147</v>
      </c>
      <c r="P29" s="1">
        <v>0.41154768564936628</v>
      </c>
      <c r="R29" s="1"/>
      <c r="S29" s="35">
        <v>3</v>
      </c>
      <c r="T29" s="25">
        <v>-2.9761006099212501</v>
      </c>
      <c r="U29" s="25">
        <v>-6.2159720091597181</v>
      </c>
      <c r="V29" s="25">
        <v>0.70360777767641225</v>
      </c>
      <c r="W29" s="25">
        <v>0.59664554041497786</v>
      </c>
      <c r="X29" s="25">
        <v>8.0153981352914041</v>
      </c>
      <c r="Y29" s="25">
        <v>0.35034275905955892</v>
      </c>
      <c r="AA29" s="1">
        <v>2.0157820368479578</v>
      </c>
      <c r="AB29" s="1">
        <v>10.223912833370411</v>
      </c>
      <c r="AC29" s="1">
        <v>0.34682380276682184</v>
      </c>
      <c r="AD29" s="1">
        <v>0.42861840458489275</v>
      </c>
      <c r="AE29" s="1">
        <v>10.547515829968022</v>
      </c>
      <c r="AF29" s="1">
        <v>0.43407532205745103</v>
      </c>
    </row>
    <row r="30" spans="1:37">
      <c r="B30" s="35">
        <v>4</v>
      </c>
      <c r="C30" s="1">
        <v>24.14884513686933</v>
      </c>
      <c r="D30" s="1">
        <v>6.9352029976605287</v>
      </c>
      <c r="E30" s="1">
        <v>0.56407436656204035</v>
      </c>
      <c r="F30" s="1">
        <v>0.48336854886834624</v>
      </c>
      <c r="H30" s="1">
        <v>23.195220189094311</v>
      </c>
      <c r="I30" s="1">
        <v>2.1789847152944994</v>
      </c>
      <c r="J30" s="1">
        <v>0.69447970819660054</v>
      </c>
      <c r="K30" s="1">
        <v>0.25309260383239551</v>
      </c>
      <c r="M30" s="1">
        <v>25.511761546763381</v>
      </c>
      <c r="N30" s="1">
        <v>10.191054473095638</v>
      </c>
      <c r="O30" s="1">
        <v>0.6786251729120536</v>
      </c>
      <c r="P30" s="1">
        <v>0.46816001418214515</v>
      </c>
      <c r="R30" s="1"/>
      <c r="S30" s="35">
        <v>4</v>
      </c>
      <c r="T30" s="25">
        <v>-2.7493579271187385</v>
      </c>
      <c r="U30" s="25">
        <v>-3.5628130084731566</v>
      </c>
      <c r="V30" s="25">
        <v>0.62620449704980063</v>
      </c>
      <c r="W30" s="25">
        <v>0.73027990626374584</v>
      </c>
      <c r="X30" s="25">
        <v>5.8895348196483726</v>
      </c>
      <c r="Y30" s="25">
        <v>0.54577921424403031</v>
      </c>
      <c r="AA30" s="1">
        <v>2.3165413576690743</v>
      </c>
      <c r="AB30" s="1">
        <v>8.0120697578011395</v>
      </c>
      <c r="AC30" s="1">
        <v>0.55160701235984277</v>
      </c>
      <c r="AD30" s="1">
        <v>0.60819179757020414</v>
      </c>
      <c r="AE30" s="1">
        <v>8.7288684282269013</v>
      </c>
      <c r="AF30" s="1">
        <v>0.62109074737214864</v>
      </c>
    </row>
    <row r="31" spans="1:37">
      <c r="B31" s="35">
        <v>5</v>
      </c>
      <c r="C31" s="1">
        <v>30.945604769176857</v>
      </c>
      <c r="D31" s="1">
        <v>24.275472455508687</v>
      </c>
      <c r="E31" s="1">
        <v>0.61284816039974777</v>
      </c>
      <c r="F31" s="1">
        <v>0.83466417203096166</v>
      </c>
      <c r="H31" s="1">
        <v>32.390960729212878</v>
      </c>
      <c r="I31" s="1">
        <v>25.220566752062968</v>
      </c>
      <c r="J31" s="1">
        <v>0.68772176696564002</v>
      </c>
      <c r="K31" s="1">
        <v>0.85741287933313781</v>
      </c>
      <c r="M31" s="1">
        <v>34.048011599782832</v>
      </c>
      <c r="N31" s="1">
        <v>32.429990377323101</v>
      </c>
      <c r="O31" s="1">
        <v>0.86227023985657658</v>
      </c>
      <c r="P31" s="1">
        <v>1.1457179434463367</v>
      </c>
      <c r="R31" s="1"/>
      <c r="S31" s="35">
        <v>5</v>
      </c>
      <c r="T31" s="25">
        <v>0.15353692496082663</v>
      </c>
      <c r="U31" s="25">
        <v>6.8408079815667364E-2</v>
      </c>
      <c r="V31" s="25">
        <v>0.49225351478168194</v>
      </c>
      <c r="W31" s="25">
        <v>0.32548668134096231</v>
      </c>
      <c r="X31" s="25">
        <v>2.2978289264797023</v>
      </c>
      <c r="Y31" s="25">
        <v>0.34629108363296235</v>
      </c>
      <c r="AA31" s="1">
        <v>1.6570508705699496</v>
      </c>
      <c r="AB31" s="1">
        <v>7.2094236252601194</v>
      </c>
      <c r="AC31" s="1">
        <v>0.63820311055941581</v>
      </c>
      <c r="AD31" s="1">
        <v>0.85058620680785491</v>
      </c>
      <c r="AE31" s="1">
        <v>7.956793204223179</v>
      </c>
      <c r="AF31" s="1">
        <v>0.87026859743693297</v>
      </c>
    </row>
    <row r="32" spans="1:37">
      <c r="B32" s="32">
        <v>1</v>
      </c>
      <c r="C32" s="53">
        <v>18.382332402007609</v>
      </c>
      <c r="D32" s="53">
        <v>41.566757888880602</v>
      </c>
      <c r="E32" s="53">
        <v>0.70076900742621528</v>
      </c>
      <c r="F32" s="53">
        <v>1.3883008765256524</v>
      </c>
      <c r="G32" s="53"/>
      <c r="H32" s="53">
        <v>19.136318432042668</v>
      </c>
      <c r="I32" s="53">
        <v>44.019885811942316</v>
      </c>
      <c r="J32" s="53">
        <v>0.77459632800115819</v>
      </c>
      <c r="K32" s="53">
        <v>1.5143304805268396</v>
      </c>
      <c r="L32" s="53"/>
      <c r="M32" s="53">
        <v>20.922366690004946</v>
      </c>
      <c r="N32" s="53">
        <v>48.677219362416444</v>
      </c>
      <c r="O32" s="53">
        <v>0.82147549266056918</v>
      </c>
      <c r="P32" s="53">
        <v>1.6470135172471956</v>
      </c>
      <c r="R32" s="1"/>
      <c r="S32" s="32">
        <v>1</v>
      </c>
      <c r="T32" s="53">
        <v>0.19431875920883201</v>
      </c>
      <c r="U32" s="53">
        <v>0.44871139841009899</v>
      </c>
      <c r="V32" s="53">
        <v>0.4044815905309509</v>
      </c>
      <c r="W32" s="53">
        <v>0.48752792396236155</v>
      </c>
      <c r="X32" s="53">
        <v>2.704464043669518</v>
      </c>
      <c r="Y32" s="53">
        <v>0.30607040333434921</v>
      </c>
      <c r="Z32" s="53"/>
      <c r="AA32" s="53">
        <v>1.7860482579622772</v>
      </c>
      <c r="AB32" s="53">
        <v>4.657333550474136</v>
      </c>
      <c r="AC32" s="53">
        <v>0.60034853658980381</v>
      </c>
      <c r="AD32" s="53">
        <v>0.92922381371082086</v>
      </c>
      <c r="AE32" s="53">
        <v>6.0053836209044755</v>
      </c>
      <c r="AF32" s="53">
        <v>0.85884712303202215</v>
      </c>
    </row>
    <row r="33" spans="1:32" ht="7.5" customHeight="1">
      <c r="B33" s="35"/>
      <c r="R33" s="1"/>
      <c r="S33" s="35"/>
    </row>
    <row r="34" spans="1:32">
      <c r="A34" s="35" t="s">
        <v>2</v>
      </c>
      <c r="B34" s="35">
        <v>1</v>
      </c>
      <c r="C34" s="1">
        <v>18.455121890581417</v>
      </c>
      <c r="D34" s="1">
        <v>41.852541554877952</v>
      </c>
      <c r="E34" s="1">
        <v>0.57990329893351078</v>
      </c>
      <c r="F34" s="1">
        <v>1.5197181537568569</v>
      </c>
      <c r="H34" s="1">
        <v>19.317395082724872</v>
      </c>
      <c r="I34" s="1">
        <v>44.243121609934441</v>
      </c>
      <c r="J34" s="1">
        <v>0.725876479475977</v>
      </c>
      <c r="K34" s="1">
        <v>1.5527220445296774</v>
      </c>
      <c r="M34" s="1">
        <v>21.42050964330404</v>
      </c>
      <c r="N34" s="1">
        <v>49.410077974291973</v>
      </c>
      <c r="O34" s="1">
        <v>0.68549759023553203</v>
      </c>
      <c r="P34" s="1">
        <v>1.7754001748987283</v>
      </c>
      <c r="R34" s="35" t="s">
        <v>2</v>
      </c>
      <c r="S34" s="35">
        <v>1</v>
      </c>
      <c r="T34" s="25">
        <v>0.24407806577380983</v>
      </c>
      <c r="U34" s="25">
        <v>0.52558401081489503</v>
      </c>
      <c r="V34" s="25">
        <v>0.42510824266516511</v>
      </c>
      <c r="W34" s="25">
        <v>0.46204749858508054</v>
      </c>
      <c r="X34" s="25">
        <v>2.6182445756323758</v>
      </c>
      <c r="Y34" s="25">
        <v>0.33279585740206774</v>
      </c>
      <c r="AA34" s="1">
        <v>2.103114560579165</v>
      </c>
      <c r="AB34" s="1">
        <v>5.1669563643575254</v>
      </c>
      <c r="AC34" s="1">
        <v>0.58215910923474345</v>
      </c>
      <c r="AD34" s="1">
        <v>0.91793981199621544</v>
      </c>
      <c r="AE34" s="1">
        <v>6.2336401402787303</v>
      </c>
      <c r="AF34" s="1">
        <v>0.91929278693605754</v>
      </c>
    </row>
    <row r="35" spans="1:32">
      <c r="B35" s="35">
        <v>2</v>
      </c>
      <c r="C35" s="1">
        <v>6.4864316100055781</v>
      </c>
      <c r="D35" s="1">
        <v>24.914839342339242</v>
      </c>
      <c r="E35" s="1">
        <v>0.54406607443189958</v>
      </c>
      <c r="F35" s="1">
        <v>0.8904112247359558</v>
      </c>
      <c r="H35" s="1">
        <v>6.9466978966323438</v>
      </c>
      <c r="I35" s="1">
        <v>25.835145152647232</v>
      </c>
      <c r="J35" s="1">
        <v>0.62330480795008958</v>
      </c>
      <c r="K35" s="1">
        <v>0.84148445652486392</v>
      </c>
      <c r="M35" s="1">
        <v>8.2023842628982795</v>
      </c>
      <c r="N35" s="1">
        <v>34.252378073960152</v>
      </c>
      <c r="O35" s="1">
        <v>0.79854949086392268</v>
      </c>
      <c r="P35" s="1">
        <v>1.2541218956808213</v>
      </c>
      <c r="R35" s="1"/>
      <c r="S35" s="35">
        <v>2</v>
      </c>
      <c r="T35" s="25">
        <v>0.19434610949544359</v>
      </c>
      <c r="U35" s="25">
        <v>-0.70116577075239783</v>
      </c>
      <c r="V35" s="25">
        <v>0.44419084370105361</v>
      </c>
      <c r="W35" s="25">
        <v>0.39200308767083086</v>
      </c>
      <c r="X35" s="25">
        <v>2.4645849853330435</v>
      </c>
      <c r="Y35" s="25">
        <v>0.33150375464868748</v>
      </c>
      <c r="AA35" s="1">
        <v>1.2556863662659377</v>
      </c>
      <c r="AB35" s="1">
        <v>8.4172329213129196</v>
      </c>
      <c r="AC35" s="1">
        <v>0.61498484851122814</v>
      </c>
      <c r="AD35" s="1">
        <v>0.81292461462536447</v>
      </c>
      <c r="AE35" s="1">
        <v>8.9452464057360022</v>
      </c>
      <c r="AF35" s="1">
        <v>0.84203013683693295</v>
      </c>
    </row>
    <row r="36" spans="1:32">
      <c r="B36" s="35">
        <v>3</v>
      </c>
      <c r="C36" s="1">
        <v>10.597395532147775</v>
      </c>
      <c r="D36" s="1">
        <v>8.0824521757325982</v>
      </c>
      <c r="E36" s="1">
        <v>0.5553766716554146</v>
      </c>
      <c r="F36" s="1">
        <v>0.31158995890395647</v>
      </c>
      <c r="H36" s="1">
        <v>9.5088273431795685</v>
      </c>
      <c r="I36" s="1">
        <v>1.3099752621648098</v>
      </c>
      <c r="J36" s="1">
        <v>0.55069537986232908</v>
      </c>
      <c r="K36" s="1">
        <v>0.17572721325532031</v>
      </c>
      <c r="M36" s="1">
        <v>11.502440297266659</v>
      </c>
      <c r="N36" s="1">
        <v>10.718108365806737</v>
      </c>
      <c r="O36" s="1">
        <v>0.55657714616719089</v>
      </c>
      <c r="P36" s="1">
        <v>0.39619944227786791</v>
      </c>
      <c r="R36" s="1"/>
      <c r="S36" s="35">
        <v>3</v>
      </c>
      <c r="T36" s="25">
        <v>-2.9456732503431593</v>
      </c>
      <c r="U36" s="25">
        <v>-5.8102681519421395</v>
      </c>
      <c r="V36" s="25">
        <v>0.62822788793281514</v>
      </c>
      <c r="W36" s="25">
        <v>0.50328630392448659</v>
      </c>
      <c r="X36" s="25">
        <v>7.4692722408091017</v>
      </c>
      <c r="Y36" s="25">
        <v>0.25955052239294424</v>
      </c>
      <c r="AA36" s="1">
        <v>1.9936129540870928</v>
      </c>
      <c r="AB36" s="1">
        <v>9.4081331036419282</v>
      </c>
      <c r="AC36" s="1">
        <v>0.36487786525952398</v>
      </c>
      <c r="AD36" s="1">
        <v>0.40661708888348458</v>
      </c>
      <c r="AE36" s="1">
        <v>9.7560352205796956</v>
      </c>
      <c r="AF36" s="1">
        <v>0.4259069143302523</v>
      </c>
    </row>
    <row r="37" spans="1:32">
      <c r="B37" s="35">
        <v>4</v>
      </c>
      <c r="C37" s="1">
        <v>18.369447630679979</v>
      </c>
      <c r="D37" s="1">
        <v>8.4405563757114397</v>
      </c>
      <c r="E37" s="1">
        <v>0.63481545962017538</v>
      </c>
      <c r="F37" s="1">
        <v>0.37988339243471347</v>
      </c>
      <c r="H37" s="1">
        <v>17.434301387599358</v>
      </c>
      <c r="I37" s="1">
        <v>2.0455446029065629</v>
      </c>
      <c r="J37" s="1">
        <v>0.74848636877099206</v>
      </c>
      <c r="K37" s="1">
        <v>0.26057195885607037</v>
      </c>
      <c r="M37" s="1">
        <v>19.724958010629287</v>
      </c>
      <c r="N37" s="1">
        <v>11.60499999682731</v>
      </c>
      <c r="O37" s="1">
        <v>0.70090945128791893</v>
      </c>
      <c r="P37" s="1">
        <v>0.38191768940949594</v>
      </c>
      <c r="R37" s="1"/>
      <c r="S37" s="35">
        <v>4</v>
      </c>
      <c r="T37" s="25">
        <v>-2.8653415878417126</v>
      </c>
      <c r="U37" s="25">
        <v>-5.7001832799797718</v>
      </c>
      <c r="V37" s="25">
        <v>0.64240042892333737</v>
      </c>
      <c r="W37" s="25">
        <v>0.54676614109216137</v>
      </c>
      <c r="X37" s="25">
        <v>7.272438573682126</v>
      </c>
      <c r="Y37" s="25">
        <v>0.42638185005460166</v>
      </c>
      <c r="AA37" s="1">
        <v>2.2906566230299261</v>
      </c>
      <c r="AB37" s="1">
        <v>9.5594553939207447</v>
      </c>
      <c r="AC37" s="1">
        <v>0.52392057739781195</v>
      </c>
      <c r="AD37" s="1">
        <v>0.43353031891729005</v>
      </c>
      <c r="AE37" s="1">
        <v>10.102321308519214</v>
      </c>
      <c r="AF37" s="1">
        <v>0.47592242132615015</v>
      </c>
    </row>
    <row r="38" spans="1:32">
      <c r="B38" s="35">
        <v>5</v>
      </c>
      <c r="C38" s="1">
        <v>25.326551470708772</v>
      </c>
      <c r="D38" s="1">
        <v>6.3745720982142977</v>
      </c>
      <c r="E38" s="1">
        <v>0.60986225413180828</v>
      </c>
      <c r="F38" s="1">
        <v>0.45077902937307091</v>
      </c>
      <c r="H38" s="1">
        <v>24.843861237909081</v>
      </c>
      <c r="I38" s="1">
        <v>2.14054132727084</v>
      </c>
      <c r="J38" s="1">
        <v>0.81738504911810361</v>
      </c>
      <c r="K38" s="1">
        <v>0.32162095758766157</v>
      </c>
      <c r="M38" s="1">
        <v>27.272497671185558</v>
      </c>
      <c r="N38" s="1">
        <v>9.2931073494726988</v>
      </c>
      <c r="O38" s="1">
        <v>0.74957784588889154</v>
      </c>
      <c r="P38" s="1">
        <v>0.34167099211337493</v>
      </c>
      <c r="R38" s="1"/>
      <c r="S38" s="35">
        <v>5</v>
      </c>
      <c r="T38" s="25">
        <v>-1.9068197531255962</v>
      </c>
      <c r="U38" s="25">
        <v>-3.3589704973115224</v>
      </c>
      <c r="V38" s="25">
        <v>0.52644777997229053</v>
      </c>
      <c r="W38" s="25">
        <v>0.69308307644192035</v>
      </c>
      <c r="X38" s="25">
        <v>5.2796869896305134</v>
      </c>
      <c r="Y38" s="25">
        <v>0.44066709458098646</v>
      </c>
      <c r="AA38" s="1">
        <v>2.42863643327648</v>
      </c>
      <c r="AB38" s="1">
        <v>7.1525660222018592</v>
      </c>
      <c r="AC38" s="1">
        <v>0.53039812409042553</v>
      </c>
      <c r="AD38" s="1">
        <v>0.4932814349906352</v>
      </c>
      <c r="AE38" s="1">
        <v>7.973562263289061</v>
      </c>
      <c r="AF38" s="1">
        <v>0.49108139659077232</v>
      </c>
    </row>
    <row r="39" spans="1:32">
      <c r="B39" s="35">
        <v>6</v>
      </c>
      <c r="C39" s="1">
        <v>31.825640481145115</v>
      </c>
      <c r="D39" s="1">
        <v>23.57773932486538</v>
      </c>
      <c r="E39" s="1">
        <v>0.60669045170798108</v>
      </c>
      <c r="F39" s="1">
        <v>0.6816297327784463</v>
      </c>
      <c r="H39" s="1">
        <v>33.265030453381513</v>
      </c>
      <c r="I39" s="1">
        <v>24.37366495081702</v>
      </c>
      <c r="J39" s="1">
        <v>0.69741904275694866</v>
      </c>
      <c r="K39" s="1">
        <v>0.67148263150672871</v>
      </c>
      <c r="M39" s="1">
        <v>35.039389029014309</v>
      </c>
      <c r="N39" s="1">
        <v>32.107707907306647</v>
      </c>
      <c r="O39" s="1">
        <v>0.80469823475108704</v>
      </c>
      <c r="P39" s="1">
        <v>1.0560154160675699</v>
      </c>
      <c r="R39" s="1"/>
      <c r="S39" s="35">
        <v>6</v>
      </c>
      <c r="T39" s="25">
        <v>8.5118240064138526E-2</v>
      </c>
      <c r="U39" s="25">
        <v>-3.81257880448976E-2</v>
      </c>
      <c r="V39" s="25">
        <v>0.38329003088242303</v>
      </c>
      <c r="W39" s="25">
        <v>0.40231502797124324</v>
      </c>
      <c r="X39" s="25">
        <v>2.1494857547612329</v>
      </c>
      <c r="Y39" s="25">
        <v>0.3290360201774708</v>
      </c>
      <c r="AA39" s="1">
        <v>1.7743585756327889</v>
      </c>
      <c r="AB39" s="1">
        <v>7.7340429564896374</v>
      </c>
      <c r="AC39" s="1">
        <v>0.70582135097835086</v>
      </c>
      <c r="AD39" s="1">
        <v>0.86023777320149952</v>
      </c>
      <c r="AE39" s="1">
        <v>8.4856685004842287</v>
      </c>
      <c r="AF39" s="1">
        <v>0.9192537957791026</v>
      </c>
    </row>
    <row r="40" spans="1:32">
      <c r="B40" s="32">
        <v>1</v>
      </c>
      <c r="C40" s="53">
        <v>18.455121890581417</v>
      </c>
      <c r="D40" s="53">
        <v>41.852541554877952</v>
      </c>
      <c r="E40" s="53">
        <v>0.57990329893351078</v>
      </c>
      <c r="F40" s="53">
        <v>1.5197181537568569</v>
      </c>
      <c r="G40" s="53"/>
      <c r="H40" s="53">
        <v>19.317395082724872</v>
      </c>
      <c r="I40" s="53">
        <v>44.243121609934441</v>
      </c>
      <c r="J40" s="53">
        <v>0.725876479475977</v>
      </c>
      <c r="K40" s="53">
        <v>1.5527220445296774</v>
      </c>
      <c r="L40" s="53"/>
      <c r="M40" s="53">
        <v>21.42050964330404</v>
      </c>
      <c r="N40" s="53">
        <v>49.410077974291973</v>
      </c>
      <c r="O40" s="53">
        <v>0.68549759023553203</v>
      </c>
      <c r="P40" s="53">
        <v>1.7754001748987283</v>
      </c>
      <c r="R40" s="1"/>
      <c r="S40" s="32">
        <v>1</v>
      </c>
      <c r="T40" s="53">
        <v>0.24407806577380983</v>
      </c>
      <c r="U40" s="53">
        <v>0.52558401081489503</v>
      </c>
      <c r="V40" s="53">
        <v>0.42510824266516511</v>
      </c>
      <c r="W40" s="53">
        <v>0.46204749858508054</v>
      </c>
      <c r="X40" s="53">
        <v>2.6182445756323758</v>
      </c>
      <c r="Y40" s="53">
        <v>0.33279585740206774</v>
      </c>
      <c r="Z40" s="53"/>
      <c r="AA40" s="53">
        <v>2.103114560579165</v>
      </c>
      <c r="AB40" s="53">
        <v>5.1669563643575254</v>
      </c>
      <c r="AC40" s="53">
        <v>0.58215910923474345</v>
      </c>
      <c r="AD40" s="53">
        <v>0.91793981199621544</v>
      </c>
      <c r="AE40" s="53">
        <v>6.2336401402787303</v>
      </c>
      <c r="AF40" s="53">
        <v>0.91929278693605754</v>
      </c>
    </row>
    <row r="41" spans="1:32">
      <c r="B41" s="32">
        <v>2</v>
      </c>
      <c r="C41" s="53">
        <v>6.4864316100055781</v>
      </c>
      <c r="D41" s="53">
        <v>24.914839342339242</v>
      </c>
      <c r="E41" s="53">
        <v>0.54406607443189958</v>
      </c>
      <c r="F41" s="53">
        <v>0.8904112247359558</v>
      </c>
      <c r="G41" s="53"/>
      <c r="H41" s="53">
        <v>6.9466978966323438</v>
      </c>
      <c r="I41" s="53">
        <v>25.835145152647232</v>
      </c>
      <c r="J41" s="53">
        <v>0.62330480795008958</v>
      </c>
      <c r="K41" s="53">
        <v>0.84148445652486392</v>
      </c>
      <c r="L41" s="53"/>
      <c r="M41" s="53">
        <v>8.2023842628982795</v>
      </c>
      <c r="N41" s="53">
        <v>34.252378073960152</v>
      </c>
      <c r="O41" s="53">
        <v>0.79854949086392268</v>
      </c>
      <c r="P41" s="53">
        <v>1.2541218956808213</v>
      </c>
      <c r="R41" s="1"/>
      <c r="S41" s="32">
        <v>2</v>
      </c>
      <c r="T41" s="53">
        <v>0.19434610949544359</v>
      </c>
      <c r="U41" s="53">
        <v>-0.70116577075239783</v>
      </c>
      <c r="V41" s="53">
        <v>0.44419084370105361</v>
      </c>
      <c r="W41" s="53">
        <v>0.39200308767083086</v>
      </c>
      <c r="X41" s="53">
        <v>2.4645849853330435</v>
      </c>
      <c r="Y41" s="53">
        <v>0.33150375464868748</v>
      </c>
      <c r="Z41" s="53"/>
      <c r="AA41" s="53">
        <v>1.2556863662659377</v>
      </c>
      <c r="AB41" s="53">
        <v>8.4172329213129196</v>
      </c>
      <c r="AC41" s="53">
        <v>0.61498484851122814</v>
      </c>
      <c r="AD41" s="53">
        <v>0.81292461462536447</v>
      </c>
      <c r="AE41" s="53">
        <v>8.9452464057360022</v>
      </c>
      <c r="AF41" s="53">
        <v>0.84203013683693295</v>
      </c>
    </row>
    <row r="42" spans="1:32">
      <c r="B42" s="32">
        <v>4</v>
      </c>
      <c r="C42" s="53">
        <v>18.369447630679979</v>
      </c>
      <c r="D42" s="53">
        <v>8.4405563757114397</v>
      </c>
      <c r="E42" s="53">
        <v>0.63481545962017538</v>
      </c>
      <c r="F42" s="53">
        <v>0.37988339243471347</v>
      </c>
      <c r="G42" s="53"/>
      <c r="H42" s="53">
        <v>17.434301387599358</v>
      </c>
      <c r="I42" s="53">
        <v>2.0455446029065629</v>
      </c>
      <c r="J42" s="53">
        <v>0.74848636877099206</v>
      </c>
      <c r="K42" s="53">
        <v>0.26057195885607037</v>
      </c>
      <c r="L42" s="53"/>
      <c r="M42" s="53">
        <v>19.724958010629287</v>
      </c>
      <c r="N42" s="53">
        <v>11.60499999682731</v>
      </c>
      <c r="O42" s="53">
        <v>0.70090945128791893</v>
      </c>
      <c r="P42" s="53">
        <v>0.38191768940949594</v>
      </c>
      <c r="R42" s="1"/>
      <c r="S42" s="32">
        <v>4</v>
      </c>
      <c r="T42" s="53">
        <v>-2.8653415878417126</v>
      </c>
      <c r="U42" s="53">
        <v>-5.7001832799797718</v>
      </c>
      <c r="V42" s="53">
        <v>0.64240042892333737</v>
      </c>
      <c r="W42" s="53">
        <v>0.54676614109216137</v>
      </c>
      <c r="X42" s="53">
        <v>7.272438573682126</v>
      </c>
      <c r="Y42" s="53">
        <v>0.42638185005460166</v>
      </c>
      <c r="Z42" s="53"/>
      <c r="AA42" s="53">
        <v>2.2906566230299261</v>
      </c>
      <c r="AB42" s="53">
        <v>9.5594553939207447</v>
      </c>
      <c r="AC42" s="53">
        <v>0.52392057739781195</v>
      </c>
      <c r="AD42" s="53">
        <v>0.43353031891729005</v>
      </c>
      <c r="AE42" s="53">
        <v>10.102321308519214</v>
      </c>
      <c r="AF42" s="53">
        <v>0.47592242132615015</v>
      </c>
    </row>
    <row r="43" spans="1:32">
      <c r="B43" s="32">
        <v>6</v>
      </c>
      <c r="C43" s="53">
        <v>31.825640481145115</v>
      </c>
      <c r="D43" s="53">
        <v>23.57773932486538</v>
      </c>
      <c r="E43" s="53">
        <v>0.60669045170798108</v>
      </c>
      <c r="F43" s="53">
        <v>0.6816297327784463</v>
      </c>
      <c r="G43" s="53"/>
      <c r="H43" s="53">
        <v>33.265030453381513</v>
      </c>
      <c r="I43" s="53">
        <v>24.37366495081702</v>
      </c>
      <c r="J43" s="53">
        <v>0.69741904275694866</v>
      </c>
      <c r="K43" s="53">
        <v>0.67148263150672871</v>
      </c>
      <c r="L43" s="53"/>
      <c r="M43" s="53">
        <v>35.039389029014309</v>
      </c>
      <c r="N43" s="53">
        <v>32.107707907306647</v>
      </c>
      <c r="O43" s="53">
        <v>0.80469823475108704</v>
      </c>
      <c r="P43" s="53">
        <v>1.0560154160675699</v>
      </c>
      <c r="R43" s="1"/>
      <c r="S43" s="32">
        <v>6</v>
      </c>
      <c r="T43" s="53">
        <v>8.5118240064138526E-2</v>
      </c>
      <c r="U43" s="53">
        <v>-3.81257880448976E-2</v>
      </c>
      <c r="V43" s="53">
        <v>0.38329003088242303</v>
      </c>
      <c r="W43" s="53">
        <v>0.40231502797124324</v>
      </c>
      <c r="X43" s="53">
        <v>2.1494857547612329</v>
      </c>
      <c r="Y43" s="53">
        <v>0.3290360201774708</v>
      </c>
      <c r="Z43" s="53"/>
      <c r="AA43" s="53">
        <v>1.7743585756327889</v>
      </c>
      <c r="AB43" s="53">
        <v>7.7340429564896374</v>
      </c>
      <c r="AC43" s="53">
        <v>0.70582135097835086</v>
      </c>
      <c r="AD43" s="53">
        <v>0.86023777320149952</v>
      </c>
      <c r="AE43" s="53">
        <v>8.4856685004842287</v>
      </c>
      <c r="AF43" s="53">
        <v>0.9192537957791026</v>
      </c>
    </row>
    <row r="46" spans="1:32">
      <c r="A46" s="42" t="s">
        <v>170</v>
      </c>
      <c r="B46" s="42"/>
      <c r="C46" s="72" t="s">
        <v>119</v>
      </c>
      <c r="D46" s="72"/>
      <c r="E46" s="72"/>
      <c r="F46" s="72"/>
      <c r="G46" s="42"/>
      <c r="H46" s="72" t="s">
        <v>120</v>
      </c>
      <c r="I46" s="72"/>
      <c r="J46" s="72"/>
      <c r="K46" s="72"/>
      <c r="L46" s="55"/>
      <c r="M46" s="72" t="s">
        <v>182</v>
      </c>
      <c r="N46" s="72"/>
      <c r="O46" s="72"/>
      <c r="P46" s="72"/>
      <c r="R46" s="42" t="s">
        <v>170</v>
      </c>
      <c r="S46" s="42"/>
      <c r="T46" s="72" t="s">
        <v>181</v>
      </c>
      <c r="U46" s="72"/>
      <c r="V46" s="72"/>
      <c r="W46" s="72"/>
      <c r="X46" s="72"/>
      <c r="Y46" s="72"/>
      <c r="Z46" s="42"/>
      <c r="AA46" s="72" t="s">
        <v>184</v>
      </c>
      <c r="AB46" s="72"/>
      <c r="AC46" s="72"/>
      <c r="AD46" s="72"/>
      <c r="AE46" s="72"/>
      <c r="AF46" s="72"/>
    </row>
    <row r="47" spans="1:32" ht="16.5">
      <c r="A47" s="42"/>
      <c r="B47" s="42"/>
      <c r="C47" s="42" t="s">
        <v>7</v>
      </c>
      <c r="D47" s="42" t="s">
        <v>8</v>
      </c>
      <c r="E47" s="42" t="s">
        <v>117</v>
      </c>
      <c r="F47" s="42" t="s">
        <v>118</v>
      </c>
      <c r="G47" s="42"/>
      <c r="H47" s="42" t="s">
        <v>7</v>
      </c>
      <c r="I47" s="42" t="s">
        <v>8</v>
      </c>
      <c r="J47" s="42" t="s">
        <v>117</v>
      </c>
      <c r="K47" s="42" t="s">
        <v>118</v>
      </c>
      <c r="L47" s="42"/>
      <c r="M47" s="42" t="s">
        <v>7</v>
      </c>
      <c r="N47" s="42" t="s">
        <v>8</v>
      </c>
      <c r="O47" s="42" t="s">
        <v>117</v>
      </c>
      <c r="P47" s="42" t="s">
        <v>118</v>
      </c>
      <c r="R47" s="42"/>
      <c r="S47" s="42"/>
      <c r="T47" s="46" t="s">
        <v>171</v>
      </c>
      <c r="U47" s="42" t="s">
        <v>172</v>
      </c>
      <c r="V47" s="42" t="s">
        <v>117</v>
      </c>
      <c r="W47" s="42" t="s">
        <v>118</v>
      </c>
      <c r="X47" s="42" t="s">
        <v>174</v>
      </c>
      <c r="Y47" s="42" t="s">
        <v>175</v>
      </c>
      <c r="Z47" s="42"/>
      <c r="AA47" s="46" t="s">
        <v>171</v>
      </c>
      <c r="AB47" s="42" t="s">
        <v>172</v>
      </c>
      <c r="AC47" s="42" t="s">
        <v>117</v>
      </c>
      <c r="AD47" s="42" t="s">
        <v>118</v>
      </c>
      <c r="AE47" s="42" t="s">
        <v>174</v>
      </c>
      <c r="AF47" s="42" t="s">
        <v>175</v>
      </c>
    </row>
    <row r="48" spans="1:32">
      <c r="A48" s="35" t="s">
        <v>1</v>
      </c>
      <c r="B48" s="35">
        <v>1</v>
      </c>
      <c r="C48" s="1">
        <v>17.571326849599053</v>
      </c>
      <c r="D48" s="1">
        <v>42.637734574211571</v>
      </c>
      <c r="E48" s="1">
        <v>0.51295330383357907</v>
      </c>
      <c r="F48" s="1">
        <v>1.009134552931132</v>
      </c>
      <c r="H48" s="1">
        <v>17.903264403089477</v>
      </c>
      <c r="I48" s="1">
        <v>43.155028234021692</v>
      </c>
      <c r="J48" s="1">
        <v>0.56517494137770008</v>
      </c>
      <c r="K48" s="1">
        <v>1.117975628697838</v>
      </c>
      <c r="M48" s="1">
        <v>19.069972604747193</v>
      </c>
      <c r="N48" s="1">
        <v>46.027917192891863</v>
      </c>
      <c r="O48" s="1">
        <v>0.61475183703242942</v>
      </c>
      <c r="P48" s="1">
        <v>1.2652313220420706</v>
      </c>
      <c r="R48" s="35" t="s">
        <v>1</v>
      </c>
      <c r="S48" s="35">
        <v>1</v>
      </c>
      <c r="T48" s="25">
        <v>0.33193755349041965</v>
      </c>
      <c r="U48" s="25">
        <v>0.51729365981012787</v>
      </c>
      <c r="V48" s="25">
        <v>0.21375621687158247</v>
      </c>
      <c r="W48" s="25">
        <v>0.31218172776288611</v>
      </c>
      <c r="X48" s="25">
        <v>1.7751255201412834</v>
      </c>
      <c r="Y48" s="25">
        <v>0.16611796652362018</v>
      </c>
      <c r="AA48" s="1">
        <v>1.166708201657717</v>
      </c>
      <c r="AB48" s="1">
        <v>2.8728889588701634</v>
      </c>
      <c r="AC48" s="1">
        <v>0.34003664111950221</v>
      </c>
      <c r="AD48" s="1">
        <v>0.55154539672411107</v>
      </c>
      <c r="AE48" s="1">
        <v>3.739769866061867</v>
      </c>
      <c r="AF48" s="1">
        <v>0.48753949214151027</v>
      </c>
    </row>
    <row r="49" spans="1:32">
      <c r="B49" s="35">
        <v>2</v>
      </c>
      <c r="C49" s="1">
        <v>6.8920543754201109</v>
      </c>
      <c r="D49" s="1">
        <v>26.969476596210029</v>
      </c>
      <c r="E49" s="1">
        <v>0.44096267216581292</v>
      </c>
      <c r="F49" s="1">
        <v>0.68684863809458974</v>
      </c>
      <c r="H49" s="1">
        <v>7.2422460539779472</v>
      </c>
      <c r="I49" s="1">
        <v>26.95824706401692</v>
      </c>
      <c r="J49" s="1">
        <v>0.3895046112929893</v>
      </c>
      <c r="K49" s="1">
        <v>0.77164436683072291</v>
      </c>
      <c r="M49" s="1">
        <v>7.9541458506914866</v>
      </c>
      <c r="N49" s="1">
        <v>32.763528632421433</v>
      </c>
      <c r="O49" s="1">
        <v>0.58540159331046726</v>
      </c>
      <c r="P49" s="1">
        <v>0.9699214653158732</v>
      </c>
      <c r="R49" s="1"/>
      <c r="S49" s="35">
        <v>2</v>
      </c>
      <c r="T49" s="25">
        <v>0.35019167855783573</v>
      </c>
      <c r="U49" s="25">
        <v>-1.1229532193111283E-2</v>
      </c>
      <c r="V49" s="25">
        <v>0.22559905911298603</v>
      </c>
      <c r="W49" s="25">
        <v>0.28411448824549967</v>
      </c>
      <c r="X49" s="25">
        <v>1.5878410650436532</v>
      </c>
      <c r="Y49" s="25">
        <v>0.17798695363863387</v>
      </c>
      <c r="AA49" s="1">
        <v>0.71189979671354098</v>
      </c>
      <c r="AB49" s="1">
        <v>5.8052815684045189</v>
      </c>
      <c r="AC49" s="1">
        <v>0.29781162393209681</v>
      </c>
      <c r="AD49" s="1">
        <v>0.50271798811136925</v>
      </c>
      <c r="AE49" s="1">
        <v>6.0283837523703037</v>
      </c>
      <c r="AF49" s="1">
        <v>0.50252263950871345</v>
      </c>
    </row>
    <row r="50" spans="1:32">
      <c r="B50" s="35">
        <v>3</v>
      </c>
      <c r="C50" s="1">
        <v>11.849408685283491</v>
      </c>
      <c r="D50" s="1">
        <v>9.442662264797363</v>
      </c>
      <c r="E50" s="1">
        <v>0.34920484116515571</v>
      </c>
      <c r="F50" s="1">
        <v>0.23815367246689961</v>
      </c>
      <c r="H50" s="1">
        <v>10.243077665761207</v>
      </c>
      <c r="I50" s="1">
        <v>0.93412168476904256</v>
      </c>
      <c r="J50" s="1">
        <v>0.38374549438485428</v>
      </c>
      <c r="K50" s="1">
        <v>0.16338547169819131</v>
      </c>
      <c r="M50" s="1">
        <v>11.872033701710404</v>
      </c>
      <c r="N50" s="1">
        <v>10.583563648900359</v>
      </c>
      <c r="O50" s="1">
        <v>0.40456092378319575</v>
      </c>
      <c r="P50" s="1">
        <v>0.32247528729607444</v>
      </c>
      <c r="R50" s="1"/>
      <c r="S50" s="35">
        <v>3</v>
      </c>
      <c r="T50" s="25">
        <v>-1.6063310195222846</v>
      </c>
      <c r="U50" s="25">
        <v>-8.5085405800283205</v>
      </c>
      <c r="V50" s="25">
        <v>0.32275400147475863</v>
      </c>
      <c r="W50" s="25">
        <v>0.25077886131115984</v>
      </c>
      <c r="X50" s="25">
        <v>8.794982286912413</v>
      </c>
      <c r="Y50" s="25">
        <v>0.26087138474805555</v>
      </c>
      <c r="AA50" s="1">
        <v>1.6289560359492001</v>
      </c>
      <c r="AB50" s="1">
        <v>9.6494419641313183</v>
      </c>
      <c r="AC50" s="1">
        <v>0.37564575652224536</v>
      </c>
      <c r="AD50" s="1">
        <v>0.33883272923741964</v>
      </c>
      <c r="AE50" s="1">
        <v>9.942794513123145</v>
      </c>
      <c r="AF50" s="1">
        <v>0.35637537110337614</v>
      </c>
    </row>
    <row r="51" spans="1:32">
      <c r="B51" s="35">
        <v>4</v>
      </c>
      <c r="C51" s="1">
        <v>23.422737091583212</v>
      </c>
      <c r="D51" s="1">
        <v>8.3000208965711373</v>
      </c>
      <c r="E51" s="1">
        <v>0.44075161696118614</v>
      </c>
      <c r="F51" s="1">
        <v>0.2695080556430674</v>
      </c>
      <c r="H51" s="1">
        <v>21.151350581294629</v>
      </c>
      <c r="I51" s="1">
        <v>1.9617361201978134</v>
      </c>
      <c r="J51" s="1">
        <v>0.52688056538121097</v>
      </c>
      <c r="K51" s="1">
        <v>0.25106356680806974</v>
      </c>
      <c r="M51" s="1">
        <v>23.075832864454927</v>
      </c>
      <c r="N51" s="1">
        <v>9.8661679890482628</v>
      </c>
      <c r="O51" s="1">
        <v>0.46996773093220251</v>
      </c>
      <c r="P51" s="1">
        <v>0.34678885753020949</v>
      </c>
      <c r="R51" s="1"/>
      <c r="S51" s="35">
        <v>4</v>
      </c>
      <c r="T51" s="25">
        <v>-2.2713865102885809</v>
      </c>
      <c r="U51" s="25">
        <v>-6.3382847763733245</v>
      </c>
      <c r="V51" s="25">
        <v>0.35254457507002862</v>
      </c>
      <c r="W51" s="25">
        <v>0.40238204241249742</v>
      </c>
      <c r="X51" s="25">
        <v>7.0163565378286412</v>
      </c>
      <c r="Y51" s="25">
        <v>0.35193318321881661</v>
      </c>
      <c r="AA51" s="1">
        <v>1.9244822831602948</v>
      </c>
      <c r="AB51" s="1">
        <v>7.9044318688504527</v>
      </c>
      <c r="AC51" s="1">
        <v>0.46862433113871688</v>
      </c>
      <c r="AD51" s="1">
        <v>0.43873712267054604</v>
      </c>
      <c r="AE51" s="1">
        <v>8.4786898889873381</v>
      </c>
      <c r="AF51" s="1">
        <v>0.41762571116107033</v>
      </c>
    </row>
    <row r="52" spans="1:32">
      <c r="B52" s="35">
        <v>5</v>
      </c>
      <c r="C52" s="1">
        <v>29.528484277702187</v>
      </c>
      <c r="D52" s="1">
        <v>25.977303560690469</v>
      </c>
      <c r="E52" s="1">
        <v>0.47749154092027152</v>
      </c>
      <c r="F52" s="1">
        <v>0.70827886028225273</v>
      </c>
      <c r="H52" s="1">
        <v>29.717647055373615</v>
      </c>
      <c r="I52" s="1">
        <v>25.939138904273019</v>
      </c>
      <c r="J52" s="1">
        <v>0.54589996880539726</v>
      </c>
      <c r="K52" s="1">
        <v>0.7878315059803116</v>
      </c>
      <c r="M52" s="1">
        <v>30.329878758014779</v>
      </c>
      <c r="N52" s="1">
        <v>30.869006394599591</v>
      </c>
      <c r="O52" s="1">
        <v>0.55529950441214271</v>
      </c>
      <c r="P52" s="1">
        <v>1.0971396689239017</v>
      </c>
      <c r="R52" s="1"/>
      <c r="S52" s="35">
        <v>5</v>
      </c>
      <c r="T52" s="25">
        <v>0.18916277767142589</v>
      </c>
      <c r="U52" s="25">
        <v>-3.816465641744287E-2</v>
      </c>
      <c r="V52" s="25">
        <v>0.19658513875332487</v>
      </c>
      <c r="W52" s="25">
        <v>0.27919969530536298</v>
      </c>
      <c r="X52" s="25">
        <v>1.4873510003761186</v>
      </c>
      <c r="Y52" s="25">
        <v>0.16116536259777131</v>
      </c>
      <c r="AA52" s="1">
        <v>0.61223170264115978</v>
      </c>
      <c r="AB52" s="1">
        <v>4.9298674903265631</v>
      </c>
      <c r="AC52" s="1">
        <v>0.42566260826994551</v>
      </c>
      <c r="AD52" s="1">
        <v>0.67415971352241477</v>
      </c>
      <c r="AE52" s="1">
        <v>5.409106912907216</v>
      </c>
      <c r="AF52" s="1">
        <v>0.66696773237216767</v>
      </c>
    </row>
    <row r="53" spans="1:32">
      <c r="B53" s="32">
        <v>1</v>
      </c>
      <c r="C53" s="53">
        <v>17.571326849599053</v>
      </c>
      <c r="D53" s="53">
        <v>42.637734574211571</v>
      </c>
      <c r="E53" s="53">
        <v>0.51295330383357907</v>
      </c>
      <c r="F53" s="53">
        <v>1.009134552931132</v>
      </c>
      <c r="G53" s="53"/>
      <c r="H53" s="53">
        <v>17.903264403089477</v>
      </c>
      <c r="I53" s="53">
        <v>43.155028234021692</v>
      </c>
      <c r="J53" s="53">
        <v>0.56517494137770008</v>
      </c>
      <c r="K53" s="53">
        <v>1.117975628697838</v>
      </c>
      <c r="L53" s="53"/>
      <c r="M53" s="53">
        <v>19.069972604747193</v>
      </c>
      <c r="N53" s="53">
        <v>46.027917192891863</v>
      </c>
      <c r="O53" s="53">
        <v>0.61475183703242942</v>
      </c>
      <c r="P53" s="53">
        <v>1.2652313220420706</v>
      </c>
      <c r="R53" s="1"/>
      <c r="S53" s="32">
        <v>1</v>
      </c>
      <c r="T53" s="53">
        <v>0.33193755349041965</v>
      </c>
      <c r="U53" s="53">
        <v>0.51729365981012787</v>
      </c>
      <c r="V53" s="53">
        <v>0.21375621687158247</v>
      </c>
      <c r="W53" s="53">
        <v>0.31218172776288611</v>
      </c>
      <c r="X53" s="53">
        <v>1.7751255201412834</v>
      </c>
      <c r="Y53" s="53">
        <v>0.16611796652362018</v>
      </c>
      <c r="Z53" s="53"/>
      <c r="AA53" s="53">
        <v>1.166708201657717</v>
      </c>
      <c r="AB53" s="53">
        <v>2.8728889588701634</v>
      </c>
      <c r="AC53" s="53">
        <v>0.34003664111950221</v>
      </c>
      <c r="AD53" s="53">
        <v>0.55154539672411107</v>
      </c>
      <c r="AE53" s="53">
        <v>3.739769866061867</v>
      </c>
      <c r="AF53" s="53">
        <v>0.48753949214151027</v>
      </c>
    </row>
    <row r="54" spans="1:32" ht="6.75" customHeight="1">
      <c r="B54" s="35"/>
      <c r="R54" s="1"/>
      <c r="S54" s="35"/>
    </row>
    <row r="55" spans="1:32">
      <c r="A55" s="35" t="s">
        <v>2</v>
      </c>
      <c r="B55" s="35">
        <v>1</v>
      </c>
      <c r="C55" s="1">
        <v>17.157204888705291</v>
      </c>
      <c r="D55" s="1">
        <v>43.387491493644809</v>
      </c>
      <c r="E55" s="1">
        <v>0.51870881708863448</v>
      </c>
      <c r="F55" s="1">
        <v>1.1150287118430222</v>
      </c>
      <c r="H55" s="1">
        <v>17.304413365087296</v>
      </c>
      <c r="I55" s="1">
        <v>44.201397822957723</v>
      </c>
      <c r="J55" s="1">
        <v>0.4941399440064515</v>
      </c>
      <c r="K55" s="1">
        <v>1.2804219571575355</v>
      </c>
      <c r="M55" s="1">
        <v>18.706048106550941</v>
      </c>
      <c r="N55" s="1">
        <v>46.719902807377053</v>
      </c>
      <c r="O55" s="1">
        <v>0.55706742298011547</v>
      </c>
      <c r="P55" s="1">
        <v>1.2700455562996678</v>
      </c>
      <c r="R55" s="35" t="s">
        <v>2</v>
      </c>
      <c r="S55" s="35">
        <v>1</v>
      </c>
      <c r="T55" s="25">
        <v>0.1472084763820122</v>
      </c>
      <c r="U55" s="25">
        <v>0.81390632931291707</v>
      </c>
      <c r="V55" s="25">
        <v>0.2634735531471476</v>
      </c>
      <c r="W55" s="25">
        <v>0.34800825194451179</v>
      </c>
      <c r="X55" s="25">
        <v>1.9817429029431284</v>
      </c>
      <c r="Y55" s="25">
        <v>0.23536162549679679</v>
      </c>
      <c r="AA55" s="1">
        <v>1.4016347414636419</v>
      </c>
      <c r="AB55" s="1">
        <v>2.5185049844193328</v>
      </c>
      <c r="AC55" s="1">
        <v>0.41080162109022711</v>
      </c>
      <c r="AD55" s="1">
        <v>0.61811430954192326</v>
      </c>
      <c r="AE55" s="1">
        <v>3.9411457396566103</v>
      </c>
      <c r="AF55" s="1">
        <v>0.49977395227866755</v>
      </c>
    </row>
    <row r="56" spans="1:32">
      <c r="B56" s="35">
        <v>2</v>
      </c>
      <c r="C56" s="1">
        <v>5.5939858282386936</v>
      </c>
      <c r="D56" s="1">
        <v>26.550211731538816</v>
      </c>
      <c r="E56" s="1">
        <v>0.48690616714125534</v>
      </c>
      <c r="F56" s="1">
        <v>0.61179374364256811</v>
      </c>
      <c r="H56" s="1">
        <v>5.6346532700049172</v>
      </c>
      <c r="I56" s="1">
        <v>26.722713611604</v>
      </c>
      <c r="J56" s="1">
        <v>0.4023170440276419</v>
      </c>
      <c r="K56" s="1">
        <v>0.72410269678826278</v>
      </c>
      <c r="M56" s="1">
        <v>6.8605210009853463</v>
      </c>
      <c r="N56" s="1">
        <v>32.196513836506711</v>
      </c>
      <c r="O56" s="1">
        <v>0.58953321936322456</v>
      </c>
      <c r="P56" s="1">
        <v>0.86438836665410024</v>
      </c>
      <c r="R56" s="1"/>
      <c r="S56" s="35">
        <v>2</v>
      </c>
      <c r="T56" s="25">
        <v>4.066744176622164E-2</v>
      </c>
      <c r="U56" s="25">
        <v>0.17250188006518072</v>
      </c>
      <c r="V56" s="25">
        <v>0.24181318060111692</v>
      </c>
      <c r="W56" s="25">
        <v>0.27946599289720087</v>
      </c>
      <c r="X56" s="25">
        <v>1.5142810018781681</v>
      </c>
      <c r="Y56" s="25">
        <v>0.20576689063511119</v>
      </c>
      <c r="AA56" s="1">
        <v>1.2258677309804289</v>
      </c>
      <c r="AB56" s="1">
        <v>5.4738002249027184</v>
      </c>
      <c r="AC56" s="1">
        <v>0.37069701893255574</v>
      </c>
      <c r="AD56" s="1">
        <v>0.42335166384394229</v>
      </c>
      <c r="AE56" s="1">
        <v>5.94337976515612</v>
      </c>
      <c r="AF56" s="1">
        <v>0.3948051961693132</v>
      </c>
    </row>
    <row r="57" spans="1:32">
      <c r="B57" s="35">
        <v>3</v>
      </c>
      <c r="C57" s="1">
        <v>10.234332878795977</v>
      </c>
      <c r="D57" s="1">
        <v>8.7966584544366331</v>
      </c>
      <c r="E57" s="1">
        <v>0.39975985247813262</v>
      </c>
      <c r="F57" s="1">
        <v>0.28096081794585748</v>
      </c>
      <c r="H57" s="1">
        <v>9.044184224279908</v>
      </c>
      <c r="I57" s="1">
        <v>0.89420773143655918</v>
      </c>
      <c r="J57" s="1">
        <v>0.34536058030025096</v>
      </c>
      <c r="K57" s="1">
        <v>0.17419204058669763</v>
      </c>
      <c r="M57" s="1">
        <v>10.216100567956197</v>
      </c>
      <c r="N57" s="1">
        <v>10.17949492304456</v>
      </c>
      <c r="O57" s="1">
        <v>0.45026783997551567</v>
      </c>
      <c r="P57" s="1">
        <v>0.36496326819031505</v>
      </c>
      <c r="R57" s="1"/>
      <c r="S57" s="35">
        <v>3</v>
      </c>
      <c r="T57" s="25">
        <v>-1.1901486545160669</v>
      </c>
      <c r="U57" s="25">
        <v>-7.9024507230000749</v>
      </c>
      <c r="V57" s="25">
        <v>0.34774824747455896</v>
      </c>
      <c r="W57" s="25">
        <v>0.32669212399037695</v>
      </c>
      <c r="X57" s="25">
        <v>8.1581937484780234</v>
      </c>
      <c r="Y57" s="25">
        <v>0.33990281157267294</v>
      </c>
      <c r="AA57" s="1">
        <v>1.1719163436762881</v>
      </c>
      <c r="AB57" s="1">
        <v>9.2852871916080009</v>
      </c>
      <c r="AC57" s="1">
        <v>0.38043010650747411</v>
      </c>
      <c r="AD57" s="1">
        <v>0.41910244542094671</v>
      </c>
      <c r="AE57" s="1">
        <v>9.5275861306724696</v>
      </c>
      <c r="AF57" s="1">
        <v>0.43320620987177982</v>
      </c>
    </row>
    <row r="58" spans="1:32">
      <c r="B58" s="35">
        <v>4</v>
      </c>
      <c r="C58" s="1">
        <v>18.719973673519881</v>
      </c>
      <c r="D58" s="1">
        <v>9.3684358385252136</v>
      </c>
      <c r="E58" s="1">
        <v>0.46972582072449576</v>
      </c>
      <c r="F58" s="1">
        <v>0.36899344003479195</v>
      </c>
      <c r="H58" s="1">
        <v>16.595398042895415</v>
      </c>
      <c r="I58" s="1">
        <v>1.7438411109969645</v>
      </c>
      <c r="J58" s="1">
        <v>0.5079717088941369</v>
      </c>
      <c r="K58" s="1">
        <v>0.2085590617579271</v>
      </c>
      <c r="M58" s="1">
        <v>18.345556506731935</v>
      </c>
      <c r="N58" s="1">
        <v>11.263895915716484</v>
      </c>
      <c r="O58" s="1">
        <v>0.52885491619176028</v>
      </c>
      <c r="P58" s="1">
        <v>0.40212834493714283</v>
      </c>
      <c r="R58" s="1"/>
      <c r="S58" s="35">
        <v>4</v>
      </c>
      <c r="T58" s="25">
        <v>-2.1245756306244705</v>
      </c>
      <c r="U58" s="25">
        <v>-7.6245947275282502</v>
      </c>
      <c r="V58" s="25">
        <v>0.44705663909814664</v>
      </c>
      <c r="W58" s="25">
        <v>0.48295290587161277</v>
      </c>
      <c r="X58" s="25">
        <v>8.2737805903772639</v>
      </c>
      <c r="Y58" s="25">
        <v>0.43719259009564826</v>
      </c>
      <c r="AA58" s="1">
        <v>1.7501584638365262</v>
      </c>
      <c r="AB58" s="1">
        <v>9.5200548047195213</v>
      </c>
      <c r="AC58" s="1">
        <v>0.49406896689461666</v>
      </c>
      <c r="AD58" s="1">
        <v>0.47380333975303734</v>
      </c>
      <c r="AE58" s="1">
        <v>9.9552179443301672</v>
      </c>
      <c r="AF58" s="1">
        <v>0.49305103630841068</v>
      </c>
    </row>
    <row r="59" spans="1:32">
      <c r="B59" s="35">
        <v>5</v>
      </c>
      <c r="C59" s="1">
        <v>24.752631618896725</v>
      </c>
      <c r="D59" s="1">
        <v>7.1048540057509628</v>
      </c>
      <c r="E59" s="1">
        <v>0.64018148911991912</v>
      </c>
      <c r="F59" s="1">
        <v>0.40189703563710555</v>
      </c>
      <c r="H59" s="1">
        <v>23.1081235376287</v>
      </c>
      <c r="I59" s="1">
        <v>2.0463199120548747</v>
      </c>
      <c r="J59" s="1">
        <v>0.51864296388162334</v>
      </c>
      <c r="K59" s="1">
        <v>0.22990528334756649</v>
      </c>
      <c r="M59" s="1">
        <v>24.467644929857197</v>
      </c>
      <c r="N59" s="1">
        <v>9.0824955137840337</v>
      </c>
      <c r="O59" s="1">
        <v>0.58213298246002843</v>
      </c>
      <c r="P59" s="1">
        <v>0.36640150528702825</v>
      </c>
      <c r="R59" s="1"/>
      <c r="S59" s="35">
        <v>5</v>
      </c>
      <c r="T59" s="25">
        <v>-1.6445080812680259</v>
      </c>
      <c r="U59" s="25">
        <v>-5.0585340936960881</v>
      </c>
      <c r="V59" s="25">
        <v>0.70603467332858727</v>
      </c>
      <c r="W59" s="25">
        <v>0.51844846707213765</v>
      </c>
      <c r="X59" s="25">
        <v>6.4604184225142571</v>
      </c>
      <c r="Y59" s="25">
        <v>0.45509789987611649</v>
      </c>
      <c r="AA59" s="1">
        <v>1.3595213922284948</v>
      </c>
      <c r="AB59" s="1">
        <v>7.0361756017291599</v>
      </c>
      <c r="AC59" s="1">
        <v>0.57312802114097328</v>
      </c>
      <c r="AD59" s="1">
        <v>0.40174545320021282</v>
      </c>
      <c r="AE59" s="1">
        <v>7.6757316552008721</v>
      </c>
      <c r="AF59" s="1">
        <v>0.41814134265317399</v>
      </c>
    </row>
    <row r="60" spans="1:32">
      <c r="B60" s="35">
        <v>6</v>
      </c>
      <c r="C60" s="1">
        <v>30.657957464862957</v>
      </c>
      <c r="D60" s="1">
        <v>25.456531738136775</v>
      </c>
      <c r="E60" s="1">
        <v>0.38093721881912379</v>
      </c>
      <c r="F60" s="1">
        <v>0.73753924230838597</v>
      </c>
      <c r="H60" s="1">
        <v>30.716411346335022</v>
      </c>
      <c r="I60" s="1">
        <v>25.760122461279348</v>
      </c>
      <c r="J60" s="1">
        <v>0.40890483736901373</v>
      </c>
      <c r="K60" s="1">
        <v>0.83757430802755839</v>
      </c>
      <c r="M60" s="1">
        <v>31.358473425312024</v>
      </c>
      <c r="N60" s="1">
        <v>30.390394688800079</v>
      </c>
      <c r="O60" s="1">
        <v>0.56909149674630866</v>
      </c>
      <c r="P60" s="1">
        <v>1.0542067198358109</v>
      </c>
      <c r="R60" s="1"/>
      <c r="S60" s="35">
        <v>6</v>
      </c>
      <c r="T60" s="25">
        <v>5.8453881472056254E-2</v>
      </c>
      <c r="U60" s="25">
        <v>0.30359072314257618</v>
      </c>
      <c r="V60" s="25">
        <v>0.21298316928921515</v>
      </c>
      <c r="W60" s="25">
        <v>0.29442795297796953</v>
      </c>
      <c r="X60" s="25">
        <v>1.6283408116029523</v>
      </c>
      <c r="Y60" s="25">
        <v>0.15985435847882509</v>
      </c>
      <c r="AA60" s="1">
        <v>0.6420620789770064</v>
      </c>
      <c r="AB60" s="1">
        <v>4.6302722275207291</v>
      </c>
      <c r="AC60" s="1">
        <v>0.48318519310593561</v>
      </c>
      <c r="AD60" s="1">
        <v>0.56828138237344739</v>
      </c>
      <c r="AE60" s="1">
        <v>5.2903156064156631</v>
      </c>
      <c r="AF60" s="1">
        <v>0.54841078156430156</v>
      </c>
    </row>
    <row r="61" spans="1:32">
      <c r="B61" s="32">
        <v>1</v>
      </c>
      <c r="C61" s="53">
        <v>17.157204888705291</v>
      </c>
      <c r="D61" s="53">
        <v>43.387491493644809</v>
      </c>
      <c r="E61" s="53">
        <v>0.51870881708863448</v>
      </c>
      <c r="F61" s="53">
        <v>1.1150287118430222</v>
      </c>
      <c r="G61" s="53"/>
      <c r="H61" s="53">
        <v>17.304413365087296</v>
      </c>
      <c r="I61" s="53">
        <v>44.201397822957723</v>
      </c>
      <c r="J61" s="53">
        <v>0.4941399440064515</v>
      </c>
      <c r="K61" s="53">
        <v>1.2804219571575355</v>
      </c>
      <c r="L61" s="53"/>
      <c r="M61" s="53">
        <v>18.706048106550941</v>
      </c>
      <c r="N61" s="53">
        <v>46.719902807377053</v>
      </c>
      <c r="O61" s="53">
        <v>0.55706742298011547</v>
      </c>
      <c r="P61" s="53">
        <v>1.2700455562996678</v>
      </c>
      <c r="R61" s="1"/>
      <c r="S61" s="32">
        <v>1</v>
      </c>
      <c r="T61" s="53">
        <v>0.1472084763820122</v>
      </c>
      <c r="U61" s="53">
        <v>0.81390632931291707</v>
      </c>
      <c r="V61" s="53">
        <v>0.2634735531471476</v>
      </c>
      <c r="W61" s="53">
        <v>0.34800825194451179</v>
      </c>
      <c r="X61" s="53">
        <v>1.9817429029431284</v>
      </c>
      <c r="Y61" s="53">
        <v>0.23536162549679679</v>
      </c>
      <c r="Z61" s="53"/>
      <c r="AA61" s="53">
        <v>1.4016347414636419</v>
      </c>
      <c r="AB61" s="53">
        <v>2.5185049844193328</v>
      </c>
      <c r="AC61" s="53">
        <v>0.41080162109022711</v>
      </c>
      <c r="AD61" s="53">
        <v>0.61811430954192326</v>
      </c>
      <c r="AE61" s="53">
        <v>3.9411457396566103</v>
      </c>
      <c r="AF61" s="53">
        <v>0.49977395227866755</v>
      </c>
    </row>
    <row r="62" spans="1:32">
      <c r="B62" s="32">
        <v>2</v>
      </c>
      <c r="C62" s="53">
        <v>5.5939858282386936</v>
      </c>
      <c r="D62" s="53">
        <v>26.550211731538816</v>
      </c>
      <c r="E62" s="53">
        <v>0.48690616714125534</v>
      </c>
      <c r="F62" s="53">
        <v>0.61179374364256811</v>
      </c>
      <c r="G62" s="53"/>
      <c r="H62" s="53">
        <v>5.6346532700049172</v>
      </c>
      <c r="I62" s="53">
        <v>26.722713611604</v>
      </c>
      <c r="J62" s="53">
        <v>0.4023170440276419</v>
      </c>
      <c r="K62" s="53">
        <v>0.72410269678826278</v>
      </c>
      <c r="L62" s="53"/>
      <c r="M62" s="53">
        <v>6.8605210009853463</v>
      </c>
      <c r="N62" s="53">
        <v>32.196513836506711</v>
      </c>
      <c r="O62" s="53">
        <v>0.58953321936322456</v>
      </c>
      <c r="P62" s="53">
        <v>0.86438836665410024</v>
      </c>
      <c r="R62" s="1"/>
      <c r="S62" s="32">
        <v>2</v>
      </c>
      <c r="T62" s="53">
        <v>4.066744176622164E-2</v>
      </c>
      <c r="U62" s="53">
        <v>0.17250188006518072</v>
      </c>
      <c r="V62" s="53">
        <v>0.24181318060111692</v>
      </c>
      <c r="W62" s="53">
        <v>0.27946599289720087</v>
      </c>
      <c r="X62" s="53">
        <v>1.5142810018781681</v>
      </c>
      <c r="Y62" s="53">
        <v>0.20576689063511119</v>
      </c>
      <c r="Z62" s="53"/>
      <c r="AA62" s="53">
        <v>1.2258677309804289</v>
      </c>
      <c r="AB62" s="53">
        <v>5.4738002249027184</v>
      </c>
      <c r="AC62" s="53">
        <v>0.37069701893255574</v>
      </c>
      <c r="AD62" s="53">
        <v>0.42335166384394229</v>
      </c>
      <c r="AE62" s="53">
        <v>5.94337976515612</v>
      </c>
      <c r="AF62" s="53">
        <v>0.3948051961693132</v>
      </c>
    </row>
    <row r="63" spans="1:32">
      <c r="B63" s="32">
        <v>4</v>
      </c>
      <c r="C63" s="53">
        <v>18.719973673519881</v>
      </c>
      <c r="D63" s="53">
        <v>9.3684358385252136</v>
      </c>
      <c r="E63" s="53">
        <v>0.46972582072449576</v>
      </c>
      <c r="F63" s="53">
        <v>0.36899344003479195</v>
      </c>
      <c r="G63" s="53"/>
      <c r="H63" s="53">
        <v>16.595398042895415</v>
      </c>
      <c r="I63" s="53">
        <v>1.7438411109969645</v>
      </c>
      <c r="J63" s="53">
        <v>0.5079717088941369</v>
      </c>
      <c r="K63" s="53">
        <v>0.2085590617579271</v>
      </c>
      <c r="L63" s="53"/>
      <c r="M63" s="53">
        <v>18.345556506731935</v>
      </c>
      <c r="N63" s="53">
        <v>11.263895915716484</v>
      </c>
      <c r="O63" s="53">
        <v>0.52885491619176028</v>
      </c>
      <c r="P63" s="53">
        <v>0.40212834493714283</v>
      </c>
      <c r="R63" s="1"/>
      <c r="S63" s="32">
        <v>4</v>
      </c>
      <c r="T63" s="53">
        <v>-2.1245756306244705</v>
      </c>
      <c r="U63" s="53">
        <v>-7.6245947275282502</v>
      </c>
      <c r="V63" s="53">
        <v>0.44705663909814664</v>
      </c>
      <c r="W63" s="53">
        <v>0.48295290587161277</v>
      </c>
      <c r="X63" s="53">
        <v>8.2737805903772639</v>
      </c>
      <c r="Y63" s="53">
        <v>0.43719259009564826</v>
      </c>
      <c r="Z63" s="53"/>
      <c r="AA63" s="53">
        <v>1.7501584638365262</v>
      </c>
      <c r="AB63" s="53">
        <v>9.5200548047195213</v>
      </c>
      <c r="AC63" s="53">
        <v>0.49406896689461666</v>
      </c>
      <c r="AD63" s="53">
        <v>0.47380333975303734</v>
      </c>
      <c r="AE63" s="53">
        <v>9.9552179443301672</v>
      </c>
      <c r="AF63" s="53">
        <v>0.49305103630841068</v>
      </c>
    </row>
    <row r="64" spans="1:32">
      <c r="B64" s="32">
        <v>6</v>
      </c>
      <c r="C64" s="53">
        <v>30.657957464862957</v>
      </c>
      <c r="D64" s="53">
        <v>25.456531738136775</v>
      </c>
      <c r="E64" s="53">
        <v>0.38093721881912379</v>
      </c>
      <c r="F64" s="53">
        <v>0.73753924230838597</v>
      </c>
      <c r="G64" s="53"/>
      <c r="H64" s="53">
        <v>30.716411346335022</v>
      </c>
      <c r="I64" s="53">
        <v>25.760122461279348</v>
      </c>
      <c r="J64" s="53">
        <v>0.40890483736901373</v>
      </c>
      <c r="K64" s="53">
        <v>0.83757430802755839</v>
      </c>
      <c r="L64" s="53"/>
      <c r="M64" s="53">
        <v>31.358473425312024</v>
      </c>
      <c r="N64" s="53">
        <v>30.390394688800079</v>
      </c>
      <c r="O64" s="53">
        <v>0.56909149674630866</v>
      </c>
      <c r="P64" s="53">
        <v>1.0542067198358109</v>
      </c>
      <c r="R64" s="1"/>
      <c r="S64" s="32">
        <v>6</v>
      </c>
      <c r="T64" s="53">
        <v>5.8453881472056254E-2</v>
      </c>
      <c r="U64" s="53">
        <v>0.30359072314257618</v>
      </c>
      <c r="V64" s="53">
        <v>0.21298316928921515</v>
      </c>
      <c r="W64" s="53">
        <v>0.29442795297796953</v>
      </c>
      <c r="X64" s="53">
        <v>1.6283408116029523</v>
      </c>
      <c r="Y64" s="53">
        <v>0.15985435847882509</v>
      </c>
      <c r="Z64" s="53"/>
      <c r="AA64" s="53">
        <v>0.6420620789770064</v>
      </c>
      <c r="AB64" s="53">
        <v>4.6302722275207291</v>
      </c>
      <c r="AC64" s="53">
        <v>0.48318519310593561</v>
      </c>
      <c r="AD64" s="53">
        <v>0.56828138237344739</v>
      </c>
      <c r="AE64" s="53">
        <v>5.2903156064156631</v>
      </c>
      <c r="AF64" s="53">
        <v>0.54841078156430156</v>
      </c>
    </row>
    <row r="69" spans="1:32" ht="15" customHeight="1">
      <c r="C69" s="73" t="s">
        <v>176</v>
      </c>
      <c r="D69" s="73"/>
      <c r="E69" s="73"/>
      <c r="F69" s="73"/>
      <c r="G69" s="73"/>
      <c r="H69" s="73"/>
      <c r="I69" s="73"/>
      <c r="J69" s="73" t="s">
        <v>185</v>
      </c>
      <c r="K69" s="73"/>
      <c r="L69" s="73"/>
      <c r="M69" s="73"/>
      <c r="N69" s="73"/>
      <c r="O69" s="73"/>
      <c r="P69" s="73"/>
      <c r="R69" s="73" t="s">
        <v>199</v>
      </c>
      <c r="S69" s="73"/>
      <c r="T69" s="64"/>
      <c r="U69" s="64"/>
      <c r="V69" s="64"/>
      <c r="W69" s="64"/>
      <c r="X69" s="64"/>
      <c r="AA69" s="57"/>
      <c r="AB69" s="57"/>
      <c r="AC69" s="57"/>
      <c r="AD69" s="57"/>
      <c r="AE69" s="57"/>
      <c r="AF69" s="57"/>
    </row>
    <row r="70" spans="1:32">
      <c r="C70" s="48" t="s">
        <v>177</v>
      </c>
      <c r="D70" s="48" t="s">
        <v>178</v>
      </c>
      <c r="E70" s="51" t="s">
        <v>179</v>
      </c>
      <c r="F70" s="51" t="s">
        <v>178</v>
      </c>
      <c r="G70" s="47"/>
      <c r="H70" s="50" t="s">
        <v>180</v>
      </c>
      <c r="I70" s="50" t="s">
        <v>178</v>
      </c>
      <c r="J70" s="48" t="s">
        <v>168</v>
      </c>
      <c r="K70" s="48" t="s">
        <v>178</v>
      </c>
      <c r="L70" s="58"/>
      <c r="M70" s="51" t="s">
        <v>169</v>
      </c>
      <c r="N70" s="51" t="s">
        <v>178</v>
      </c>
      <c r="O70" s="50" t="s">
        <v>170</v>
      </c>
      <c r="P70" s="50" t="s">
        <v>178</v>
      </c>
      <c r="R70" s="48" t="s">
        <v>168</v>
      </c>
      <c r="S70" s="48" t="s">
        <v>178</v>
      </c>
      <c r="AA70" s="58"/>
      <c r="AB70" s="58"/>
      <c r="AC70" s="58"/>
      <c r="AD70" s="58"/>
      <c r="AE70" s="58"/>
      <c r="AF70" s="58"/>
    </row>
    <row r="71" spans="1:32">
      <c r="A71" s="35" t="s">
        <v>1</v>
      </c>
      <c r="B71" s="35">
        <v>1</v>
      </c>
      <c r="C71" s="49">
        <v>3.7798176024549734</v>
      </c>
      <c r="D71" s="49">
        <v>0.81676037669194401</v>
      </c>
      <c r="E71" s="40">
        <v>5.1100287561750752</v>
      </c>
      <c r="F71" s="40">
        <v>1.4252988443310981</v>
      </c>
      <c r="H71" s="41">
        <v>2.5028148948836728</v>
      </c>
      <c r="I71" s="41">
        <v>0.77931880534526587</v>
      </c>
      <c r="J71" s="49">
        <v>-12.561730721743386</v>
      </c>
      <c r="K71" s="49">
        <v>1.5556624609441798</v>
      </c>
      <c r="L71" s="25"/>
      <c r="M71" s="40">
        <v>-14.706698817181808</v>
      </c>
      <c r="N71" s="40">
        <v>2.5822502794612494</v>
      </c>
      <c r="O71" s="41">
        <v>-10.502561350122507</v>
      </c>
      <c r="P71" s="41">
        <v>1.7295811919160262</v>
      </c>
      <c r="R71" s="65">
        <v>-9.6029604569411102</v>
      </c>
      <c r="S71" s="65">
        <v>1.3600447440056342</v>
      </c>
      <c r="AA71" s="25"/>
      <c r="AB71" s="25"/>
      <c r="AC71" s="25"/>
      <c r="AD71" s="25"/>
      <c r="AE71" s="25"/>
      <c r="AF71" s="25"/>
    </row>
    <row r="72" spans="1:32">
      <c r="B72" s="35">
        <v>2</v>
      </c>
      <c r="C72" s="49">
        <v>42.202986738775337</v>
      </c>
      <c r="D72" s="49">
        <v>2.0910114946865144</v>
      </c>
      <c r="E72" s="40">
        <v>40.369821779365886</v>
      </c>
      <c r="F72" s="40">
        <v>3.5065363283749393</v>
      </c>
      <c r="H72" s="41">
        <v>43.962825099808427</v>
      </c>
      <c r="I72" s="41">
        <v>2.3587992678675294</v>
      </c>
      <c r="J72" s="49">
        <v>-10.404528436706032</v>
      </c>
      <c r="K72" s="49">
        <v>1.822953967913461</v>
      </c>
      <c r="L72" s="25"/>
      <c r="M72" s="40">
        <v>-6.6883547093278679</v>
      </c>
      <c r="N72" s="40">
        <v>3.0205745176644978</v>
      </c>
      <c r="O72" s="41">
        <v>-13.972055214989071</v>
      </c>
      <c r="P72" s="41">
        <v>1.8841791691033685</v>
      </c>
      <c r="R72" s="65">
        <v>26.829492079294248</v>
      </c>
      <c r="S72" s="65">
        <v>2.6526923570549603</v>
      </c>
      <c r="AA72" s="25"/>
      <c r="AB72" s="25"/>
      <c r="AC72" s="25"/>
      <c r="AD72" s="25"/>
      <c r="AE72" s="25"/>
      <c r="AF72" s="25"/>
    </row>
    <row r="73" spans="1:32">
      <c r="B73" s="35">
        <v>3</v>
      </c>
      <c r="C73" s="49">
        <v>-4.7091532592067784</v>
      </c>
      <c r="D73" s="49">
        <v>0.98198288447009108</v>
      </c>
      <c r="E73" s="40">
        <v>-3.8651665087797622</v>
      </c>
      <c r="F73" s="40">
        <v>1.7678380688289022</v>
      </c>
      <c r="H73" s="41">
        <v>-5.5193805396167113</v>
      </c>
      <c r="I73" s="41">
        <v>0.92138026849336607</v>
      </c>
      <c r="J73" s="49">
        <v>3.2717674257732043</v>
      </c>
      <c r="K73" s="49">
        <v>1.555154670911701</v>
      </c>
      <c r="L73" s="25"/>
      <c r="M73" s="40">
        <v>3.5938071470821011</v>
      </c>
      <c r="N73" s="40">
        <v>2.7250704634711722</v>
      </c>
      <c r="O73" s="41">
        <v>2.9626092933166643</v>
      </c>
      <c r="P73" s="41">
        <v>1.624956792701947</v>
      </c>
      <c r="R73" s="65">
        <v>-1.924579187706366</v>
      </c>
      <c r="S73" s="65">
        <v>1.369852904910541</v>
      </c>
      <c r="AA73" s="25"/>
      <c r="AB73" s="25"/>
      <c r="AC73" s="25"/>
      <c r="AD73" s="25"/>
      <c r="AE73" s="25"/>
      <c r="AF73" s="25"/>
    </row>
    <row r="74" spans="1:32">
      <c r="B74" s="35">
        <v>4</v>
      </c>
      <c r="C74" s="49">
        <v>33.082867792884166</v>
      </c>
      <c r="D74" s="49">
        <v>2.3228793589711354</v>
      </c>
      <c r="E74" s="40">
        <v>29.120741510185344</v>
      </c>
      <c r="F74" s="40">
        <v>3.7116345320002364</v>
      </c>
      <c r="H74" s="41">
        <v>36.88650902427505</v>
      </c>
      <c r="I74" s="41">
        <v>2.6919364951476803</v>
      </c>
      <c r="J74" s="49">
        <v>-7.7943059691157703</v>
      </c>
      <c r="K74" s="49">
        <v>2.4652407138167716</v>
      </c>
      <c r="L74" s="25"/>
      <c r="M74" s="40">
        <v>-2.6104450463181945</v>
      </c>
      <c r="N74" s="40">
        <v>4.1005385561389316</v>
      </c>
      <c r="O74" s="41">
        <v>-12.77081245500144</v>
      </c>
      <c r="P74" s="41">
        <v>2.4994786994246541</v>
      </c>
      <c r="R74" s="65">
        <v>20.931304435038555</v>
      </c>
      <c r="S74" s="65">
        <v>2.4122036754101823</v>
      </c>
      <c r="AA74" s="25"/>
      <c r="AB74" s="25"/>
      <c r="AC74" s="25"/>
      <c r="AD74" s="25"/>
      <c r="AE74" s="25"/>
      <c r="AF74" s="25"/>
    </row>
    <row r="75" spans="1:32">
      <c r="B75" s="35">
        <v>5</v>
      </c>
      <c r="C75" s="49">
        <v>2.377475950263026</v>
      </c>
      <c r="D75" s="49">
        <v>0.73111917647291824</v>
      </c>
      <c r="E75" s="40">
        <v>2.9728425516994572</v>
      </c>
      <c r="F75" s="40">
        <v>1.2501883050241103</v>
      </c>
      <c r="H75" s="41">
        <v>1.8059240128840528</v>
      </c>
      <c r="I75" s="41">
        <v>0.79350820641465059</v>
      </c>
      <c r="J75" s="49">
        <v>-8.6945821867867341</v>
      </c>
      <c r="K75" s="49">
        <v>1.2266348956591415</v>
      </c>
      <c r="L75" s="25"/>
      <c r="M75" s="40">
        <v>-8.2821131702550268</v>
      </c>
      <c r="N75" s="40">
        <v>2.2574274063787017</v>
      </c>
      <c r="O75" s="41">
        <v>-9.0905524426571755</v>
      </c>
      <c r="P75" s="41">
        <v>1.093857190901226</v>
      </c>
      <c r="R75" s="65">
        <v>-6.8046832833604611</v>
      </c>
      <c r="S75" s="65">
        <v>0.96218454338919057</v>
      </c>
      <c r="AA75" s="25"/>
      <c r="AB75" s="25"/>
      <c r="AC75" s="25"/>
      <c r="AD75" s="25"/>
      <c r="AE75" s="25"/>
      <c r="AF75" s="25"/>
    </row>
    <row r="76" spans="1:32" ht="6.75" customHeight="1">
      <c r="B76" s="35"/>
      <c r="C76" s="49"/>
      <c r="D76" s="49"/>
      <c r="E76" s="40"/>
      <c r="F76" s="40"/>
      <c r="H76" s="41"/>
      <c r="I76" s="41"/>
      <c r="J76" s="49"/>
      <c r="K76" s="49"/>
      <c r="L76" s="25"/>
      <c r="M76" s="40"/>
      <c r="N76" s="40"/>
      <c r="O76" s="41"/>
      <c r="P76" s="41"/>
      <c r="R76" s="65"/>
      <c r="S76" s="65"/>
      <c r="AA76" s="25"/>
      <c r="AB76" s="25"/>
      <c r="AC76" s="25"/>
      <c r="AD76" s="25"/>
      <c r="AE76" s="25"/>
      <c r="AF76" s="25"/>
    </row>
    <row r="77" spans="1:32">
      <c r="A77" s="35" t="s">
        <v>2</v>
      </c>
      <c r="B77" s="35">
        <v>1</v>
      </c>
      <c r="C77" s="49">
        <v>2.8415848854378836</v>
      </c>
      <c r="D77" s="49">
        <v>0.78392089550157518</v>
      </c>
      <c r="E77" s="40">
        <v>2.9348187574274984</v>
      </c>
      <c r="F77" s="40">
        <v>1.3445107292462863</v>
      </c>
      <c r="H77" s="41">
        <v>2.7520803683278543</v>
      </c>
      <c r="I77" s="41">
        <v>0.86324472469101232</v>
      </c>
      <c r="J77" s="49">
        <v>-9.643702842391594</v>
      </c>
      <c r="K77" s="49">
        <v>1.436906257793072</v>
      </c>
      <c r="L77" s="25"/>
      <c r="M77" s="40">
        <v>-8.9260221661910535</v>
      </c>
      <c r="N77" s="40">
        <v>2.139101866860845</v>
      </c>
      <c r="O77" s="41">
        <v>-10.332676291544113</v>
      </c>
      <c r="P77" s="41">
        <v>1.9604961144637021</v>
      </c>
      <c r="R77" s="65">
        <v>-7.3714459303916735</v>
      </c>
      <c r="S77" s="65">
        <v>1.2540373945481225</v>
      </c>
      <c r="AA77" s="25"/>
      <c r="AB77" s="25"/>
      <c r="AC77" s="25"/>
      <c r="AD77" s="25"/>
      <c r="AE77" s="25"/>
      <c r="AF77" s="25"/>
    </row>
    <row r="78" spans="1:32">
      <c r="B78" s="35">
        <v>2</v>
      </c>
      <c r="C78" s="49">
        <v>40.387830195553136</v>
      </c>
      <c r="D78" s="49">
        <v>2.1812945934430514</v>
      </c>
      <c r="E78" s="40">
        <v>38.429646723236921</v>
      </c>
      <c r="F78" s="40">
        <v>3.4094598805249494</v>
      </c>
      <c r="H78" s="41">
        <v>42.267686328976694</v>
      </c>
      <c r="I78" s="41">
        <v>2.767029807144513</v>
      </c>
      <c r="J78" s="49">
        <v>-8.7805071264769037</v>
      </c>
      <c r="K78" s="49">
        <v>1.8725042168572243</v>
      </c>
      <c r="L78" s="25"/>
      <c r="M78" s="40">
        <v>-3.171577763180442</v>
      </c>
      <c r="N78" s="40">
        <v>3.0342100077584373</v>
      </c>
      <c r="O78" s="41">
        <v>-14.16507931524151</v>
      </c>
      <c r="P78" s="41">
        <v>1.6757683364061808</v>
      </c>
      <c r="R78" s="65">
        <v>27.329406625854165</v>
      </c>
      <c r="S78" s="65">
        <v>2.5560433763529544</v>
      </c>
      <c r="AA78" s="25"/>
      <c r="AB78" s="25"/>
      <c r="AC78" s="25"/>
      <c r="AD78" s="25"/>
      <c r="AE78" s="25"/>
      <c r="AF78" s="25"/>
    </row>
    <row r="79" spans="1:32">
      <c r="B79" s="35">
        <v>3</v>
      </c>
      <c r="C79" s="49">
        <v>-5.7115469428197017</v>
      </c>
      <c r="D79" s="49">
        <v>1.6721825114295075</v>
      </c>
      <c r="E79" s="40">
        <v>-0.94478862421345322</v>
      </c>
      <c r="F79" s="40">
        <v>2.5050982210302291</v>
      </c>
      <c r="H79" s="41">
        <v>-10.287634928681703</v>
      </c>
      <c r="I79" s="41">
        <v>1.8455900181516107</v>
      </c>
      <c r="J79" s="49">
        <v>6.2752567561059589</v>
      </c>
      <c r="K79" s="49">
        <v>1.8962737268605747</v>
      </c>
      <c r="L79" s="25"/>
      <c r="M79" s="40">
        <v>4.2798173356996498</v>
      </c>
      <c r="N79" s="40">
        <v>2.6930251155953204</v>
      </c>
      <c r="O79" s="41">
        <v>8.1908785996960152</v>
      </c>
      <c r="P79" s="41">
        <v>2.6667176267297448</v>
      </c>
      <c r="R79" s="65">
        <v>-0.58559241364858994</v>
      </c>
      <c r="S79" s="65">
        <v>1.6789635891930661</v>
      </c>
      <c r="AA79" s="25"/>
      <c r="AB79" s="25"/>
      <c r="AC79" s="25"/>
      <c r="AD79" s="25"/>
      <c r="AE79" s="25"/>
      <c r="AF79" s="25"/>
    </row>
    <row r="80" spans="1:32">
      <c r="B80" s="35">
        <v>4</v>
      </c>
      <c r="C80" s="49">
        <v>-3.6040983213926796</v>
      </c>
      <c r="D80" s="49">
        <v>1.5135800038602132</v>
      </c>
      <c r="E80" s="40">
        <v>-1.4212843519374843</v>
      </c>
      <c r="F80" s="40">
        <v>2.5537433592164951</v>
      </c>
      <c r="H80" s="41">
        <v>-5.699599732069669</v>
      </c>
      <c r="I80" s="41">
        <v>1.614619571859772</v>
      </c>
      <c r="J80" s="49">
        <v>4.495407869241264</v>
      </c>
      <c r="K80" s="49">
        <v>2.4576070678963498</v>
      </c>
      <c r="L80" s="25"/>
      <c r="M80" s="40">
        <v>7.2661335556181186</v>
      </c>
      <c r="N80" s="40">
        <v>2.8695835790223567</v>
      </c>
      <c r="O80" s="41">
        <v>1.8355112103194842</v>
      </c>
      <c r="P80" s="41">
        <v>3.9368164402270551</v>
      </c>
      <c r="R80" s="65">
        <v>0.44284742584043174</v>
      </c>
      <c r="S80" s="65">
        <v>2.5613014407490811</v>
      </c>
      <c r="AA80" s="25"/>
      <c r="AB80" s="25"/>
      <c r="AC80" s="25"/>
      <c r="AD80" s="25"/>
      <c r="AE80" s="25"/>
      <c r="AF80" s="25"/>
    </row>
    <row r="81" spans="1:32">
      <c r="B81" s="35">
        <v>5</v>
      </c>
      <c r="C81" s="49">
        <v>28.098591231683365</v>
      </c>
      <c r="D81" s="49">
        <v>2.5465958343777042</v>
      </c>
      <c r="E81" s="40">
        <v>26.352251025727355</v>
      </c>
      <c r="F81" s="40">
        <v>4.0147135500048385</v>
      </c>
      <c r="H81" s="41">
        <v>29.77507782940112</v>
      </c>
      <c r="I81" s="41">
        <v>3.217794531518396</v>
      </c>
      <c r="J81" s="49">
        <v>-3.5916561727767786</v>
      </c>
      <c r="K81" s="49">
        <v>2.618835155796702</v>
      </c>
      <c r="L81" s="25"/>
      <c r="M81" s="40">
        <v>2.6435863446010321</v>
      </c>
      <c r="N81" s="40">
        <v>4.4453668192148061</v>
      </c>
      <c r="O81" s="41">
        <v>-9.5774889894594768</v>
      </c>
      <c r="P81" s="41">
        <v>2.3782532415749307</v>
      </c>
      <c r="R81" s="65">
        <v>21.168404958619284</v>
      </c>
      <c r="S81" s="65">
        <v>2.2453652134127053</v>
      </c>
      <c r="AA81" s="25"/>
      <c r="AB81" s="25"/>
      <c r="AC81" s="25"/>
      <c r="AD81" s="25"/>
      <c r="AE81" s="25"/>
      <c r="AF81" s="25"/>
    </row>
    <row r="82" spans="1:32">
      <c r="B82" s="35">
        <v>6</v>
      </c>
      <c r="C82" s="49">
        <v>2.1750241004193533</v>
      </c>
      <c r="D82" s="49">
        <v>0.68819285887489046</v>
      </c>
      <c r="E82" s="40">
        <v>3.0298333841396157</v>
      </c>
      <c r="F82" s="40">
        <v>0.95799883953167042</v>
      </c>
      <c r="H82" s="41">
        <v>1.3544071880479018</v>
      </c>
      <c r="I82" s="41">
        <v>0.97720072761959753</v>
      </c>
      <c r="J82" s="49">
        <v>-8.760771571425332</v>
      </c>
      <c r="K82" s="49">
        <v>1.2650263139844318</v>
      </c>
      <c r="L82" s="25"/>
      <c r="M82" s="40">
        <v>-8.775291633290399</v>
      </c>
      <c r="N82" s="40">
        <v>1.7768922544946784</v>
      </c>
      <c r="O82" s="41">
        <v>-8.7468323120348703</v>
      </c>
      <c r="P82" s="41">
        <v>1.8353114307074905</v>
      </c>
      <c r="R82" s="65">
        <v>-6.9852055828752668</v>
      </c>
      <c r="S82" s="65">
        <v>1.0955549216650697</v>
      </c>
      <c r="AA82" s="25"/>
      <c r="AB82" s="25"/>
      <c r="AC82" s="25"/>
      <c r="AD82" s="25"/>
      <c r="AE82" s="25"/>
      <c r="AF82" s="25"/>
    </row>
    <row r="83" spans="1:32">
      <c r="B83" s="30">
        <v>7</v>
      </c>
      <c r="C83" s="49">
        <v>25.488653344642263</v>
      </c>
      <c r="D83" s="49">
        <v>2.0518387014791069</v>
      </c>
      <c r="E83" s="40">
        <v>24.042923709607535</v>
      </c>
      <c r="F83" s="40">
        <v>2.9770218052947803</v>
      </c>
      <c r="H83" s="41">
        <v>26.876553794275601</v>
      </c>
      <c r="I83" s="41">
        <v>2.8610928367686888</v>
      </c>
      <c r="J83" s="49">
        <v>-6.9285890425258794</v>
      </c>
      <c r="K83" s="49">
        <v>1.9692328061751712</v>
      </c>
      <c r="L83" s="25"/>
      <c r="M83" s="40">
        <v>-1.8698933046913637</v>
      </c>
      <c r="N83" s="40">
        <v>3.2533702532640434</v>
      </c>
      <c r="O83" s="41">
        <v>-11.784936950847014</v>
      </c>
      <c r="P83" s="41">
        <v>1.8593894229841481</v>
      </c>
      <c r="R83" s="65">
        <v>15.54297594631033</v>
      </c>
      <c r="S83" s="65">
        <v>1.9031449761208019</v>
      </c>
      <c r="AA83" s="25"/>
      <c r="AB83" s="25"/>
      <c r="AC83" s="25"/>
      <c r="AD83" s="25"/>
      <c r="AE83" s="25"/>
      <c r="AF83" s="25"/>
    </row>
    <row r="84" spans="1:32">
      <c r="B84" s="30">
        <v>8</v>
      </c>
      <c r="C84" s="49">
        <v>34.572973173243263</v>
      </c>
      <c r="D84" s="49">
        <v>1.9411026113921221</v>
      </c>
      <c r="E84" s="40">
        <v>30.091451381199857</v>
      </c>
      <c r="F84" s="40">
        <v>2.717687262959025</v>
      </c>
      <c r="H84" s="41">
        <v>38.875234093604924</v>
      </c>
      <c r="I84" s="41">
        <v>2.5299289246495791</v>
      </c>
      <c r="J84" s="49">
        <v>-11.226073472282769</v>
      </c>
      <c r="K84" s="49">
        <v>1.9188670871648175</v>
      </c>
      <c r="L84" s="25"/>
      <c r="M84" s="40">
        <v>-5.6477035839707419</v>
      </c>
      <c r="N84" s="40">
        <v>3.0751167117525848</v>
      </c>
      <c r="O84" s="41">
        <v>-16.581308565062315</v>
      </c>
      <c r="P84" s="41">
        <v>1.8149756035397295</v>
      </c>
      <c r="Q84" s="3">
        <v>1.9</v>
      </c>
      <c r="R84" s="65">
        <v>18.440117029675751</v>
      </c>
      <c r="S84" s="65">
        <v>2.1145318511238282</v>
      </c>
      <c r="AA84" s="25"/>
      <c r="AB84" s="25"/>
      <c r="AC84" s="25"/>
      <c r="AD84" s="25"/>
      <c r="AE84" s="25"/>
      <c r="AF84" s="25"/>
    </row>
    <row r="85" spans="1:32">
      <c r="AA85" s="25"/>
      <c r="AB85" s="25"/>
      <c r="AC85" s="25"/>
      <c r="AD85" s="25"/>
      <c r="AE85" s="25"/>
      <c r="AF85" s="25"/>
    </row>
    <row r="88" spans="1:32" ht="23.25">
      <c r="A88" s="60" t="s">
        <v>187</v>
      </c>
      <c r="B88" s="61"/>
      <c r="C88" s="27"/>
    </row>
    <row r="89" spans="1:32">
      <c r="A89" s="67" t="s">
        <v>181</v>
      </c>
      <c r="B89" s="67"/>
      <c r="C89" s="67"/>
      <c r="D89" s="67"/>
      <c r="E89" s="67"/>
      <c r="F89" s="67"/>
      <c r="H89" s="67" t="s">
        <v>198</v>
      </c>
      <c r="I89" s="67"/>
      <c r="J89" s="67"/>
      <c r="K89" s="67"/>
      <c r="L89" s="67"/>
      <c r="M89" s="67"/>
      <c r="N89" s="67"/>
    </row>
    <row r="90" spans="1:32">
      <c r="A90" s="67" t="s">
        <v>190</v>
      </c>
      <c r="B90" s="67"/>
      <c r="C90" s="67" t="s">
        <v>188</v>
      </c>
      <c r="D90" s="69"/>
      <c r="E90" s="67" t="s">
        <v>189</v>
      </c>
      <c r="F90" s="69"/>
      <c r="H90" s="67" t="s">
        <v>190</v>
      </c>
      <c r="I90" s="69"/>
      <c r="J90" s="67" t="s">
        <v>188</v>
      </c>
      <c r="K90" s="69"/>
      <c r="M90" s="67" t="s">
        <v>189</v>
      </c>
      <c r="N90" s="69"/>
    </row>
    <row r="91" spans="1:32">
      <c r="A91" s="59" t="s">
        <v>192</v>
      </c>
      <c r="B91" s="59" t="s">
        <v>191</v>
      </c>
      <c r="C91" s="59" t="s">
        <v>192</v>
      </c>
      <c r="D91" s="59" t="s">
        <v>191</v>
      </c>
      <c r="E91" s="59" t="s">
        <v>192</v>
      </c>
      <c r="F91" s="59" t="s">
        <v>191</v>
      </c>
      <c r="G91" s="59"/>
      <c r="H91" s="59" t="s">
        <v>192</v>
      </c>
      <c r="I91" s="59" t="s">
        <v>191</v>
      </c>
      <c r="J91" s="59" t="s">
        <v>192</v>
      </c>
      <c r="K91" s="59" t="s">
        <v>191</v>
      </c>
      <c r="L91" s="59"/>
      <c r="M91" s="59" t="s">
        <v>192</v>
      </c>
      <c r="N91" s="59" t="s">
        <v>191</v>
      </c>
    </row>
    <row r="92" spans="1:32">
      <c r="A92" s="62">
        <v>15.99</v>
      </c>
      <c r="B92" s="62">
        <v>0.88</v>
      </c>
      <c r="C92" s="49">
        <v>25.3</v>
      </c>
      <c r="D92" s="49">
        <v>1.6</v>
      </c>
      <c r="E92" s="49">
        <v>25.7</v>
      </c>
      <c r="F92" s="49">
        <v>1.8</v>
      </c>
      <c r="H92" s="49">
        <v>5.69</v>
      </c>
      <c r="I92" s="49">
        <v>1.1000000000000001</v>
      </c>
      <c r="J92" s="62">
        <v>17</v>
      </c>
      <c r="K92" s="49">
        <v>1.8</v>
      </c>
      <c r="L92" s="49"/>
      <c r="M92" s="49">
        <v>16.5</v>
      </c>
      <c r="N92" s="49">
        <v>1.9</v>
      </c>
    </row>
    <row r="93" spans="1:32">
      <c r="A93" s="63"/>
      <c r="B93" s="63"/>
      <c r="C93" s="25"/>
      <c r="D93" s="25"/>
      <c r="E93" s="25"/>
      <c r="F93" s="25"/>
    </row>
    <row r="94" spans="1:32">
      <c r="A94" s="63"/>
      <c r="B94" s="63"/>
      <c r="C94" s="25"/>
      <c r="D94" s="25"/>
      <c r="E94" s="25"/>
      <c r="F94" s="25"/>
    </row>
  </sheetData>
  <mergeCells count="28">
    <mergeCell ref="A89:F89"/>
    <mergeCell ref="H89:N89"/>
    <mergeCell ref="AA25:AF25"/>
    <mergeCell ref="AA46:AF46"/>
    <mergeCell ref="J69:P69"/>
    <mergeCell ref="C69:I69"/>
    <mergeCell ref="H46:K46"/>
    <mergeCell ref="T46:Y46"/>
    <mergeCell ref="M46:P46"/>
    <mergeCell ref="C46:F46"/>
    <mergeCell ref="R69:S69"/>
    <mergeCell ref="C3:P3"/>
    <mergeCell ref="S3:AF3"/>
    <mergeCell ref="AA4:AF4"/>
    <mergeCell ref="C25:F25"/>
    <mergeCell ref="H25:K25"/>
    <mergeCell ref="C4:F4"/>
    <mergeCell ref="H4:K4"/>
    <mergeCell ref="T4:Y4"/>
    <mergeCell ref="T25:Y25"/>
    <mergeCell ref="M4:P4"/>
    <mergeCell ref="M25:P25"/>
    <mergeCell ref="M90:N90"/>
    <mergeCell ref="A90:B90"/>
    <mergeCell ref="C90:D90"/>
    <mergeCell ref="E90:F90"/>
    <mergeCell ref="H90:I90"/>
    <mergeCell ref="J90:K90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8</vt:i4>
      </vt:variant>
    </vt:vector>
  </HeadingPairs>
  <TitlesOfParts>
    <vt:vector size="10" baseType="lpstr">
      <vt:lpstr>Raw</vt:lpstr>
      <vt:lpstr>Summary</vt:lpstr>
      <vt:lpstr>Fox-A</vt:lpstr>
      <vt:lpstr>Crawford-A</vt:lpstr>
      <vt:lpstr>FP-N</vt:lpstr>
      <vt:lpstr>CT-N</vt:lpstr>
      <vt:lpstr>FP-C</vt:lpstr>
      <vt:lpstr>CT-C</vt:lpstr>
      <vt:lpstr>FP-R</vt:lpstr>
      <vt:lpstr>CT-R</vt:lpstr>
    </vt:vector>
  </TitlesOfParts>
  <Company>UCL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J_KWON</dc:creator>
  <cp:lastModifiedBy>KYUNG-AH KWON</cp:lastModifiedBy>
  <dcterms:created xsi:type="dcterms:W3CDTF">2013-07-01T09:42:57Z</dcterms:created>
  <dcterms:modified xsi:type="dcterms:W3CDTF">2015-07-16T10:38:42Z</dcterms:modified>
</cp:coreProperties>
</file>