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lan\Dropbox\Cambridge\Paper PT SF\3 Open Data files\"/>
    </mc:Choice>
  </mc:AlternateContent>
  <bookViews>
    <workbookView xWindow="0" yWindow="30" windowWidth="19035" windowHeight="13035" activeTab="1" xr2:uid="{00000000-000D-0000-FFFF-FFFF00000000}"/>
  </bookViews>
  <sheets>
    <sheet name="60 percent" sheetId="11" r:id="rId1"/>
    <sheet name="Figure 8" sheetId="15" r:id="rId2"/>
  </sheets>
  <calcPr calcId="171027"/>
</workbook>
</file>

<file path=xl/calcChain.xml><?xml version="1.0" encoding="utf-8"?>
<calcChain xmlns="http://schemas.openxmlformats.org/spreadsheetml/2006/main">
  <c r="Q11" i="11" l="1"/>
  <c r="Q12" i="11"/>
  <c r="Q13" i="11"/>
  <c r="Q14" i="11"/>
  <c r="Q16" i="11"/>
  <c r="Q17" i="11"/>
  <c r="Q18" i="11"/>
  <c r="Q19" i="11"/>
  <c r="Q20" i="11"/>
  <c r="Q22" i="11"/>
  <c r="Q23" i="11"/>
  <c r="Q24" i="11"/>
  <c r="Q25" i="11"/>
  <c r="Q26" i="11"/>
  <c r="Q10" i="11"/>
  <c r="E15" i="11"/>
  <c r="F15" i="11"/>
  <c r="E21" i="11"/>
  <c r="F21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0" i="11"/>
  <c r="F20" i="11"/>
  <c r="E19" i="11"/>
  <c r="F19" i="11"/>
  <c r="E18" i="11"/>
  <c r="F18" i="11"/>
  <c r="E17" i="11"/>
  <c r="F17" i="11"/>
  <c r="E16" i="11"/>
  <c r="F16" i="11"/>
  <c r="E14" i="11"/>
  <c r="F14" i="11"/>
  <c r="E13" i="11"/>
  <c r="F13" i="11"/>
  <c r="E12" i="11"/>
  <c r="F12" i="11"/>
  <c r="E11" i="11"/>
  <c r="F11" i="11"/>
  <c r="E10" i="11"/>
  <c r="F10" i="11"/>
  <c r="G14" i="11" l="1"/>
  <c r="G23" i="11"/>
  <c r="G19" i="11"/>
  <c r="G15" i="11"/>
  <c r="G26" i="11"/>
  <c r="G11" i="11"/>
  <c r="G24" i="11"/>
  <c r="G27" i="11"/>
  <c r="G16" i="11"/>
  <c r="G17" i="11"/>
  <c r="G20" i="11"/>
  <c r="G13" i="11"/>
  <c r="G12" i="11"/>
  <c r="G10" i="11"/>
  <c r="G21" i="11"/>
  <c r="G22" i="11"/>
  <c r="G25" i="11"/>
  <c r="G18" i="11"/>
  <c r="H16" i="11"/>
  <c r="H20" i="11" l="1"/>
  <c r="H11" i="11"/>
  <c r="I11" i="11" s="1"/>
  <c r="R11" i="11" s="1"/>
  <c r="I20" i="11"/>
  <c r="R20" i="11" s="1"/>
  <c r="H13" i="11"/>
  <c r="I13" i="11" s="1"/>
  <c r="R13" i="11" s="1"/>
  <c r="I16" i="11"/>
  <c r="R16" i="11" s="1"/>
  <c r="H15" i="11"/>
  <c r="I15" i="11" s="1"/>
  <c r="H27" i="11"/>
  <c r="I27" i="11" s="1"/>
  <c r="R27" i="11" s="1"/>
  <c r="H23" i="11"/>
  <c r="I23" i="11" s="1"/>
  <c r="R23" i="11" s="1"/>
  <c r="H25" i="11"/>
  <c r="I25" i="11" s="1"/>
  <c r="R25" i="11" s="1"/>
  <c r="H10" i="11"/>
  <c r="I10" i="11" s="1"/>
  <c r="R10" i="11" s="1"/>
  <c r="H21" i="11"/>
  <c r="I21" i="11" s="1"/>
  <c r="R21" i="11" s="1"/>
  <c r="H26" i="11"/>
  <c r="I26" i="11" s="1"/>
  <c r="R26" i="11" s="1"/>
  <c r="H22" i="11"/>
  <c r="I22" i="11" s="1"/>
  <c r="R22" i="11" s="1"/>
  <c r="H17" i="11"/>
  <c r="I17" i="11" s="1"/>
  <c r="R17" i="11" s="1"/>
  <c r="H12" i="11"/>
  <c r="I12" i="11" s="1"/>
  <c r="R12" i="11" s="1"/>
  <c r="H24" i="11"/>
  <c r="I24" i="11" s="1"/>
  <c r="R24" i="11" s="1"/>
  <c r="H19" i="11"/>
  <c r="I19" i="11" s="1"/>
  <c r="R19" i="11" s="1"/>
  <c r="H14" i="11"/>
  <c r="I14" i="11" s="1"/>
  <c r="R14" i="11" s="1"/>
  <c r="H18" i="11"/>
  <c r="I18" i="11" s="1"/>
  <c r="R18" i="11" s="1"/>
  <c r="R15" i="11" l="1"/>
</calcChain>
</file>

<file path=xl/sharedStrings.xml><?xml version="1.0" encoding="utf-8"?>
<sst xmlns="http://schemas.openxmlformats.org/spreadsheetml/2006/main" count="41" uniqueCount="29">
  <si>
    <t>Solid</t>
  </si>
  <si>
    <t>Liquid</t>
  </si>
  <si>
    <t>g</t>
  </si>
  <si>
    <t>Bowl weight</t>
  </si>
  <si>
    <t>With sample</t>
  </si>
  <si>
    <t>/g</t>
  </si>
  <si>
    <t>Dried</t>
  </si>
  <si>
    <r>
      <t>g cm</t>
    </r>
    <r>
      <rPr>
        <vertAlign val="superscript"/>
        <sz val="10"/>
        <rFont val="Arial"/>
        <family val="2"/>
      </rPr>
      <t>-3</t>
    </r>
  </si>
  <si>
    <r>
      <t>/cm</t>
    </r>
    <r>
      <rPr>
        <vertAlign val="superscript"/>
        <sz val="10"/>
        <rFont val="Arial"/>
        <family val="2"/>
      </rPr>
      <t>3</t>
    </r>
  </si>
  <si>
    <t>Error analysis</t>
  </si>
  <si>
    <t>Assume densities are accurate</t>
  </si>
  <si>
    <r>
      <t>Δ</t>
    </r>
    <r>
      <rPr>
        <sz val="10"/>
        <rFont val="Arial"/>
      </rPr>
      <t>SVF</t>
    </r>
  </si>
  <si>
    <r>
      <t>Δ</t>
    </r>
    <r>
      <rPr>
        <sz val="10"/>
        <rFont val="Arial"/>
      </rPr>
      <t>SM</t>
    </r>
  </si>
  <si>
    <r>
      <t>ΔL</t>
    </r>
    <r>
      <rPr>
        <sz val="10"/>
        <rFont val="Arial"/>
      </rPr>
      <t>M</t>
    </r>
  </si>
  <si>
    <t>Δlocation</t>
  </si>
  <si>
    <t>Ballotini material density =</t>
  </si>
  <si>
    <t>Liquid binder density=</t>
  </si>
  <si>
    <t>From bowl</t>
  </si>
  <si>
    <r>
      <t>/mm s</t>
    </r>
    <r>
      <rPr>
        <vertAlign val="superscript"/>
        <sz val="10"/>
        <rFont val="Arial"/>
        <family val="2"/>
      </rPr>
      <t>-1</t>
    </r>
  </si>
  <si>
    <t>Solids volume</t>
  </si>
  <si>
    <t>fraction / -</t>
  </si>
  <si>
    <t>Testing speed</t>
  </si>
  <si>
    <t>Core sample data</t>
  </si>
  <si>
    <t>61% solids volume fraction ballotini paste - material data</t>
  </si>
  <si>
    <t>Solids volume fraction (SVF) = solids volume (SV)/(liquid volume (LV)+SV)</t>
  </si>
  <si>
    <t>SVF = (solid mass/density) /(liquid mass/density + solid mass/density)</t>
  </si>
  <si>
    <t>due to milligram balance</t>
  </si>
  <si>
    <r>
      <t>(Δ</t>
    </r>
    <r>
      <rPr>
        <sz val="10"/>
        <rFont val="Arial"/>
      </rPr>
      <t>SVF/SVF)2=(</t>
    </r>
    <r>
      <rPr>
        <sz val="10"/>
        <rFont val="Arial"/>
        <family val="1"/>
      </rPr>
      <t>Δ</t>
    </r>
    <r>
      <rPr>
        <sz val="10"/>
        <rFont val="Arial"/>
      </rPr>
      <t>SM/SM)2+(Δ(LM+SM)/(LM+SM))2</t>
    </r>
  </si>
  <si>
    <r>
      <t>(Δ</t>
    </r>
    <r>
      <rPr>
        <sz val="10"/>
        <rFont val="Arial"/>
      </rPr>
      <t>SVF/SVF)2=(</t>
    </r>
    <r>
      <rPr>
        <sz val="10"/>
        <rFont val="Arial"/>
        <family val="1"/>
      </rPr>
      <t>Δ</t>
    </r>
    <r>
      <rPr>
        <sz val="10"/>
        <rFont val="Arial"/>
      </rPr>
      <t>SM/SM)2+(SQRT(ΔLM2+</t>
    </r>
    <r>
      <rPr>
        <sz val="10"/>
        <rFont val="Arial"/>
        <family val="1"/>
      </rPr>
      <t>Δ</t>
    </r>
    <r>
      <rPr>
        <sz val="10"/>
        <rFont val="Arial"/>
      </rPr>
      <t>SM2)/(LM+SM))2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</si>
</sst>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%"/>
  </numFmts>
  <fonts count="8" x14ac:knownFonts="1">
    <font>
      <sz val="10"/>
      <name val="Arial"/>
    </font>
    <font>
      <sz val="8"/>
      <name val="Arial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0941054808686"/>
          <c:y val="5.254237288135593E-2"/>
          <c:w val="0.46943553170712415"/>
          <c:h val="0.75254237288135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'60 percent'!$A$10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'60 percent'!$Q$10:$Q$14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plus>
            <c:minus>
              <c:numRef>
                <c:f>'60 percent'!$Q$10:$Q$14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'60 percent'!$R$10:$R$15</c:f>
                <c:numCache>
                  <c:formatCode>General</c:formatCode>
                  <c:ptCount val="6"/>
                  <c:pt idx="0">
                    <c:v>9.3069388049046018E-4</c:v>
                  </c:pt>
                  <c:pt idx="1">
                    <c:v>9.0233239274366381E-4</c:v>
                  </c:pt>
                  <c:pt idx="2">
                    <c:v>9.1490082168340736E-4</c:v>
                  </c:pt>
                  <c:pt idx="3">
                    <c:v>9.1034670750647368E-4</c:v>
                  </c:pt>
                  <c:pt idx="4">
                    <c:v>9.6287665254897751E-4</c:v>
                  </c:pt>
                  <c:pt idx="5">
                    <c:v>9.2049609518825694E-4</c:v>
                  </c:pt>
                </c:numCache>
              </c:numRef>
            </c:plus>
            <c:minus>
              <c:numRef>
                <c:f>'60 percent'!$R$10:$R$15</c:f>
                <c:numCache>
                  <c:formatCode>General</c:formatCode>
                  <c:ptCount val="6"/>
                  <c:pt idx="0">
                    <c:v>9.3069388049046018E-4</c:v>
                  </c:pt>
                  <c:pt idx="1">
                    <c:v>9.0233239274366381E-4</c:v>
                  </c:pt>
                  <c:pt idx="2">
                    <c:v>9.1490082168340736E-4</c:v>
                  </c:pt>
                  <c:pt idx="3">
                    <c:v>9.1034670750647368E-4</c:v>
                  </c:pt>
                  <c:pt idx="4">
                    <c:v>9.6287665254897751E-4</c:v>
                  </c:pt>
                  <c:pt idx="5">
                    <c:v>9.2049609518825694E-4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'60 percent'!$I$10:$I$15</c:f>
              <c:numCache>
                <c:formatCode>0.0%</c:formatCode>
                <c:ptCount val="6"/>
                <c:pt idx="0">
                  <c:v>0.60667097847177187</c:v>
                </c:pt>
                <c:pt idx="1">
                  <c:v>0.6078374325806214</c:v>
                </c:pt>
                <c:pt idx="2">
                  <c:v>0.6065808297567945</c:v>
                </c:pt>
                <c:pt idx="3">
                  <c:v>0.60621949014644672</c:v>
                </c:pt>
                <c:pt idx="4">
                  <c:v>0.60436957093972143</c:v>
                </c:pt>
                <c:pt idx="5">
                  <c:v>0.60932046807637041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65-47E4-9E95-A26F6E7F6132}"/>
            </c:ext>
          </c:extLst>
        </c:ser>
        <c:ser>
          <c:idx val="1"/>
          <c:order val="1"/>
          <c:tx>
            <c:strRef>
              <c:f>'60 percent'!$A$16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1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'60 percent'!$Q$16:$Q$20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plus>
            <c:minus>
              <c:numRef>
                <c:f>'60 percent'!$Q$16:$Q$20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'60 percent'!$R$16:$R$21</c:f>
                <c:numCache>
                  <c:formatCode>General</c:formatCode>
                  <c:ptCount val="6"/>
                  <c:pt idx="0">
                    <c:v>8.334001282248243E-4</c:v>
                  </c:pt>
                  <c:pt idx="1">
                    <c:v>8.2660482598711257E-4</c:v>
                  </c:pt>
                  <c:pt idx="2">
                    <c:v>8.3265606304707372E-4</c:v>
                  </c:pt>
                  <c:pt idx="3">
                    <c:v>8.2208333284018113E-4</c:v>
                  </c:pt>
                  <c:pt idx="4">
                    <c:v>8.3332295713906403E-4</c:v>
                  </c:pt>
                  <c:pt idx="5">
                    <c:v>6.4424723519776299E-4</c:v>
                  </c:pt>
                </c:numCache>
              </c:numRef>
            </c:plus>
            <c:minus>
              <c:numRef>
                <c:f>'60 percent'!$R$16:$R$21</c:f>
                <c:numCache>
                  <c:formatCode>General</c:formatCode>
                  <c:ptCount val="6"/>
                  <c:pt idx="0">
                    <c:v>8.334001282248243E-4</c:v>
                  </c:pt>
                  <c:pt idx="1">
                    <c:v>8.2660482598711257E-4</c:v>
                  </c:pt>
                  <c:pt idx="2">
                    <c:v>8.3265606304707372E-4</c:v>
                  </c:pt>
                  <c:pt idx="3">
                    <c:v>8.2208333284018113E-4</c:v>
                  </c:pt>
                  <c:pt idx="4">
                    <c:v>8.3332295713906403E-4</c:v>
                  </c:pt>
                  <c:pt idx="5">
                    <c:v>6.4424723519776299E-4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'60 percent'!$I$16:$I$21</c:f>
              <c:numCache>
                <c:formatCode>0.0%</c:formatCode>
                <c:ptCount val="6"/>
                <c:pt idx="0">
                  <c:v>0.60688285903375272</c:v>
                </c:pt>
                <c:pt idx="1">
                  <c:v>0.60577199392421854</c:v>
                </c:pt>
                <c:pt idx="2">
                  <c:v>0.60733763014377695</c:v>
                </c:pt>
                <c:pt idx="3">
                  <c:v>0.60331997710360608</c:v>
                </c:pt>
                <c:pt idx="4">
                  <c:v>0.60427065426754756</c:v>
                </c:pt>
                <c:pt idx="5">
                  <c:v>0.6076451035540773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65-47E4-9E95-A26F6E7F6132}"/>
            </c:ext>
          </c:extLst>
        </c:ser>
        <c:ser>
          <c:idx val="2"/>
          <c:order val="2"/>
          <c:tx>
            <c:strRef>
              <c:f>'60 percent'!$A$22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'60 percent'!$Q$22:$Q$26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plus>
            <c:minus>
              <c:numRef>
                <c:f>'60 percent'!$Q$22:$Q$26</c:f>
                <c:numCache>
                  <c:formatCode>General</c:formatCode>
                  <c:ptCount val="5"/>
                  <c:pt idx="0">
                    <c:v>8.8888888888888892E-2</c:v>
                  </c:pt>
                  <c:pt idx="1">
                    <c:v>8.8888888888888892E-2</c:v>
                  </c:pt>
                  <c:pt idx="2">
                    <c:v>8.8888888888888892E-2</c:v>
                  </c:pt>
                  <c:pt idx="3">
                    <c:v>8.8888888888888892E-2</c:v>
                  </c:pt>
                  <c:pt idx="4">
                    <c:v>8.8888888888888892E-2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'60 percent'!$R$22:$R$27</c:f>
                <c:numCache>
                  <c:formatCode>General</c:formatCode>
                  <c:ptCount val="6"/>
                  <c:pt idx="0">
                    <c:v>8.7721266249220892E-4</c:v>
                  </c:pt>
                  <c:pt idx="1">
                    <c:v>8.7302477527072036E-4</c:v>
                  </c:pt>
                  <c:pt idx="2">
                    <c:v>3.5352499963814524E-4</c:v>
                  </c:pt>
                  <c:pt idx="3">
                    <c:v>8.5832366937426015E-4</c:v>
                  </c:pt>
                  <c:pt idx="4">
                    <c:v>8.9257369822452997E-4</c:v>
                  </c:pt>
                  <c:pt idx="5">
                    <c:v>4.1595657956779316E-4</c:v>
                  </c:pt>
                </c:numCache>
              </c:numRef>
            </c:plus>
            <c:minus>
              <c:numRef>
                <c:f>'60 percent'!$R$22:$R$27</c:f>
                <c:numCache>
                  <c:formatCode>General</c:formatCode>
                  <c:ptCount val="6"/>
                  <c:pt idx="0">
                    <c:v>8.7721266249220892E-4</c:v>
                  </c:pt>
                  <c:pt idx="1">
                    <c:v>8.7302477527072036E-4</c:v>
                  </c:pt>
                  <c:pt idx="2">
                    <c:v>3.5352499963814524E-4</c:v>
                  </c:pt>
                  <c:pt idx="3">
                    <c:v>8.5832366937426015E-4</c:v>
                  </c:pt>
                  <c:pt idx="4">
                    <c:v>8.9257369822452997E-4</c:v>
                  </c:pt>
                  <c:pt idx="5">
                    <c:v>4.1595657956779316E-4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yVal>
            <c:numRef>
              <c:f>'60 percent'!$I$22:$I$27</c:f>
              <c:numCache>
                <c:formatCode>0.0%</c:formatCode>
                <c:ptCount val="6"/>
                <c:pt idx="0">
                  <c:v>0.60523391366875168</c:v>
                </c:pt>
                <c:pt idx="1">
                  <c:v>0.60489328474752557</c:v>
                </c:pt>
                <c:pt idx="2">
                  <c:v>0.60532832229851918</c:v>
                </c:pt>
                <c:pt idx="3">
                  <c:v>0.60530860249440188</c:v>
                </c:pt>
                <c:pt idx="4">
                  <c:v>0.60480794819480221</c:v>
                </c:pt>
                <c:pt idx="5">
                  <c:v>0.60779135028062181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65-47E4-9E95-A26F6E7F6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8912"/>
        <c:axId val="1"/>
      </c:scatterChart>
      <c:valAx>
        <c:axId val="358398912"/>
        <c:scaling>
          <c:orientation val="minMax"/>
          <c:max val="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Location</a:t>
                </a:r>
              </a:p>
            </c:rich>
          </c:tx>
          <c:layout>
            <c:manualLayout>
              <c:xMode val="edge"/>
              <c:yMode val="edge"/>
              <c:x val="0.33296487137352643"/>
              <c:y val="0.86668905078646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5799999999999999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7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ϕ</a:t>
                </a:r>
                <a:r>
                  <a:rPr lang="en-AU" i="1" baseline="-25000"/>
                  <a:t>s</a:t>
                </a:r>
                <a:r>
                  <a:rPr lang="en-AU"/>
                  <a:t> / -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3108985527844303E-2"/>
              <c:y val="0.378533723964678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8398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44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115" cy="56223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CB30FE-C8FD-4C25-9F42-FBB77FA6E3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zoomScale="130" zoomScaleNormal="130" workbookViewId="0"/>
  </sheetViews>
  <sheetFormatPr defaultRowHeight="12.75" x14ac:dyDescent="0.2"/>
  <cols>
    <col min="1" max="1" width="11.7109375" style="2" customWidth="1"/>
    <col min="2" max="2" width="11.85546875" style="2" customWidth="1"/>
    <col min="3" max="3" width="11.42578125" style="2" bestFit="1" customWidth="1"/>
    <col min="4" max="4" width="14.42578125" style="2" bestFit="1" customWidth="1"/>
    <col min="5" max="5" width="8.42578125" style="2" customWidth="1"/>
    <col min="6" max="6" width="13.7109375" style="2" bestFit="1" customWidth="1"/>
    <col min="7" max="8" width="9.140625" style="2"/>
    <col min="9" max="9" width="12.28515625" style="2" customWidth="1"/>
    <col min="10" max="14" width="9.140625" style="2"/>
    <col min="15" max="15" width="14.140625" style="2" customWidth="1"/>
    <col min="16" max="16384" width="9.140625" style="2"/>
  </cols>
  <sheetData>
    <row r="1" spans="1:18" x14ac:dyDescent="0.2">
      <c r="A1" s="1" t="s">
        <v>23</v>
      </c>
      <c r="E1" s="3"/>
    </row>
    <row r="2" spans="1:18" x14ac:dyDescent="0.2">
      <c r="A2" s="1"/>
      <c r="E2" s="3"/>
    </row>
    <row r="3" spans="1:18" ht="14.25" x14ac:dyDescent="0.2">
      <c r="A3" s="4" t="s">
        <v>15</v>
      </c>
      <c r="C3" s="3">
        <v>2.4750000000000001</v>
      </c>
      <c r="D3" s="2" t="s">
        <v>7</v>
      </c>
      <c r="E3" s="2" t="s">
        <v>16</v>
      </c>
      <c r="G3" s="3">
        <v>1.4</v>
      </c>
      <c r="H3" s="2" t="s">
        <v>7</v>
      </c>
    </row>
    <row r="4" spans="1:18" x14ac:dyDescent="0.2">
      <c r="E4" s="3"/>
    </row>
    <row r="5" spans="1:18" x14ac:dyDescent="0.2">
      <c r="A5" s="1" t="s">
        <v>22</v>
      </c>
      <c r="K5" s="1" t="s">
        <v>9</v>
      </c>
    </row>
    <row r="7" spans="1:18" x14ac:dyDescent="0.2">
      <c r="K7" s="4" t="s">
        <v>24</v>
      </c>
    </row>
    <row r="8" spans="1:18" x14ac:dyDescent="0.2">
      <c r="A8" s="5" t="s">
        <v>21</v>
      </c>
      <c r="B8" s="6" t="s">
        <v>3</v>
      </c>
      <c r="C8" s="6" t="s">
        <v>4</v>
      </c>
      <c r="D8" s="6" t="s">
        <v>6</v>
      </c>
      <c r="E8" s="6" t="s">
        <v>0</v>
      </c>
      <c r="F8" s="6" t="s">
        <v>1</v>
      </c>
      <c r="G8" s="6" t="s">
        <v>0</v>
      </c>
      <c r="H8" s="6" t="s">
        <v>1</v>
      </c>
      <c r="I8" s="7" t="s">
        <v>19</v>
      </c>
      <c r="K8" s="4" t="s">
        <v>25</v>
      </c>
    </row>
    <row r="9" spans="1:18" ht="14.25" x14ac:dyDescent="0.2">
      <c r="A9" s="8" t="s">
        <v>18</v>
      </c>
      <c r="B9" s="9" t="s">
        <v>5</v>
      </c>
      <c r="C9" s="9" t="s">
        <v>5</v>
      </c>
      <c r="D9" s="9" t="s">
        <v>5</v>
      </c>
      <c r="E9" s="9" t="s">
        <v>5</v>
      </c>
      <c r="F9" s="9" t="s">
        <v>5</v>
      </c>
      <c r="G9" s="9" t="s">
        <v>8</v>
      </c>
      <c r="H9" s="9" t="s">
        <v>8</v>
      </c>
      <c r="I9" s="10" t="s">
        <v>20</v>
      </c>
      <c r="K9" s="2" t="s">
        <v>10</v>
      </c>
      <c r="Q9" s="11" t="s">
        <v>14</v>
      </c>
      <c r="R9" s="11" t="s">
        <v>11</v>
      </c>
    </row>
    <row r="10" spans="1:18" x14ac:dyDescent="0.2">
      <c r="A10" s="6">
        <v>1</v>
      </c>
      <c r="B10" s="12">
        <v>12.272</v>
      </c>
      <c r="C10" s="12">
        <v>12.913</v>
      </c>
      <c r="D10" s="12">
        <v>12.741</v>
      </c>
      <c r="E10" s="12">
        <f t="shared" ref="E10:E27" si="0">D10-B10</f>
        <v>0.46899999999999942</v>
      </c>
      <c r="F10" s="12">
        <f t="shared" ref="F10:F27" si="1">C10-D10</f>
        <v>0.1720000000000006</v>
      </c>
      <c r="G10" s="13">
        <f t="shared" ref="G10:G27" si="2">E10/$C$3</f>
        <v>0.18949494949494924</v>
      </c>
      <c r="H10" s="13">
        <f t="shared" ref="H10:H27" si="3">F10/$G$3</f>
        <v>0.12285714285714329</v>
      </c>
      <c r="I10" s="14">
        <f t="shared" ref="I10:I27" si="4">G10/(G10+H10)</f>
        <v>0.60667097847177187</v>
      </c>
      <c r="K10" s="15" t="s">
        <v>27</v>
      </c>
      <c r="Q10" s="6">
        <f>1/11.25</f>
        <v>8.8888888888888892E-2</v>
      </c>
      <c r="R10" s="6">
        <f t="shared" ref="R10:R27" si="5">I10*SQRT(($L$12/E10)^2+(SQRT($L$13^2+$L$12^2)/(E10+F10))^2)</f>
        <v>9.3069388049046018E-4</v>
      </c>
    </row>
    <row r="11" spans="1:18" x14ac:dyDescent="0.2">
      <c r="A11" s="16"/>
      <c r="B11" s="17">
        <v>12.465</v>
      </c>
      <c r="C11" s="17">
        <v>13.127000000000001</v>
      </c>
      <c r="D11" s="17">
        <v>12.95</v>
      </c>
      <c r="E11" s="17">
        <f t="shared" si="0"/>
        <v>0.48499999999999943</v>
      </c>
      <c r="F11" s="17">
        <f t="shared" si="1"/>
        <v>0.17700000000000138</v>
      </c>
      <c r="G11" s="18">
        <f t="shared" si="2"/>
        <v>0.19595959595959572</v>
      </c>
      <c r="H11" s="18">
        <f t="shared" si="3"/>
        <v>0.12642857142857242</v>
      </c>
      <c r="I11" s="19">
        <f t="shared" si="4"/>
        <v>0.6078374325806214</v>
      </c>
      <c r="K11" s="15" t="s">
        <v>28</v>
      </c>
      <c r="Q11" s="16">
        <f t="shared" ref="Q11:Q26" si="6">1/11.25</f>
        <v>8.8888888888888892E-2</v>
      </c>
      <c r="R11" s="16">
        <f t="shared" si="5"/>
        <v>9.0233239274366381E-4</v>
      </c>
    </row>
    <row r="12" spans="1:18" x14ac:dyDescent="0.2">
      <c r="A12" s="16"/>
      <c r="B12" s="17">
        <v>11.879</v>
      </c>
      <c r="C12" s="17">
        <v>12.531000000000001</v>
      </c>
      <c r="D12" s="17">
        <v>12.356</v>
      </c>
      <c r="E12" s="17">
        <f t="shared" si="0"/>
        <v>0.47700000000000031</v>
      </c>
      <c r="F12" s="17">
        <f t="shared" si="1"/>
        <v>0.17500000000000071</v>
      </c>
      <c r="G12" s="18">
        <f t="shared" si="2"/>
        <v>0.19272727272727286</v>
      </c>
      <c r="H12" s="18">
        <f t="shared" si="3"/>
        <v>0.12500000000000053</v>
      </c>
      <c r="I12" s="19">
        <f t="shared" si="4"/>
        <v>0.6065808297567945</v>
      </c>
      <c r="K12" s="15" t="s">
        <v>12</v>
      </c>
      <c r="L12" s="2">
        <v>5.0000000000000001E-4</v>
      </c>
      <c r="M12" s="2" t="s">
        <v>2</v>
      </c>
      <c r="N12" s="4" t="s">
        <v>26</v>
      </c>
      <c r="Q12" s="16">
        <f t="shared" si="6"/>
        <v>8.8888888888888892E-2</v>
      </c>
      <c r="R12" s="16">
        <f t="shared" si="5"/>
        <v>9.1490082168340736E-4</v>
      </c>
    </row>
    <row r="13" spans="1:18" x14ac:dyDescent="0.2">
      <c r="A13" s="16"/>
      <c r="B13" s="17">
        <v>11.441000000000001</v>
      </c>
      <c r="C13" s="17">
        <v>12.096</v>
      </c>
      <c r="D13" s="17">
        <v>11.92</v>
      </c>
      <c r="E13" s="17">
        <f t="shared" si="0"/>
        <v>0.4789999999999992</v>
      </c>
      <c r="F13" s="17">
        <f t="shared" si="1"/>
        <v>0.17600000000000016</v>
      </c>
      <c r="G13" s="18">
        <f t="shared" si="2"/>
        <v>0.1935353535353532</v>
      </c>
      <c r="H13" s="18">
        <f t="shared" si="3"/>
        <v>0.12571428571428583</v>
      </c>
      <c r="I13" s="19">
        <f t="shared" si="4"/>
        <v>0.60621949014644672</v>
      </c>
      <c r="K13" s="15" t="s">
        <v>13</v>
      </c>
      <c r="L13" s="2">
        <v>5.0000000000000001E-4</v>
      </c>
      <c r="M13" s="2" t="s">
        <v>2</v>
      </c>
      <c r="N13" s="4" t="s">
        <v>26</v>
      </c>
      <c r="Q13" s="16">
        <f t="shared" si="6"/>
        <v>8.8888888888888892E-2</v>
      </c>
      <c r="R13" s="16">
        <f t="shared" si="5"/>
        <v>9.1034670750647368E-4</v>
      </c>
    </row>
    <row r="14" spans="1:18" x14ac:dyDescent="0.2">
      <c r="A14" s="16"/>
      <c r="B14" s="17">
        <v>11.475</v>
      </c>
      <c r="C14" s="17">
        <v>12.093</v>
      </c>
      <c r="D14" s="17">
        <v>11.926</v>
      </c>
      <c r="E14" s="17">
        <f t="shared" si="0"/>
        <v>0.45100000000000051</v>
      </c>
      <c r="F14" s="17">
        <f t="shared" si="1"/>
        <v>0.16699999999999982</v>
      </c>
      <c r="G14" s="18">
        <f t="shared" si="2"/>
        <v>0.18222222222222242</v>
      </c>
      <c r="H14" s="18">
        <f t="shared" si="3"/>
        <v>0.11928571428571416</v>
      </c>
      <c r="I14" s="19">
        <f t="shared" si="4"/>
        <v>0.60436957093972143</v>
      </c>
      <c r="Q14" s="16">
        <f t="shared" si="6"/>
        <v>8.8888888888888892E-2</v>
      </c>
      <c r="R14" s="16">
        <f t="shared" si="5"/>
        <v>9.6287665254897751E-4</v>
      </c>
    </row>
    <row r="15" spans="1:18" x14ac:dyDescent="0.2">
      <c r="A15" s="9" t="s">
        <v>17</v>
      </c>
      <c r="B15" s="20">
        <v>12.747999999999999</v>
      </c>
      <c r="C15" s="20">
        <v>13.398</v>
      </c>
      <c r="D15" s="20">
        <v>13.225</v>
      </c>
      <c r="E15" s="20">
        <f t="shared" si="0"/>
        <v>0.47700000000000031</v>
      </c>
      <c r="F15" s="20">
        <f t="shared" si="1"/>
        <v>0.17300000000000004</v>
      </c>
      <c r="G15" s="21">
        <f t="shared" si="2"/>
        <v>0.19272727272727286</v>
      </c>
      <c r="H15" s="21">
        <f t="shared" si="3"/>
        <v>0.12357142857142861</v>
      </c>
      <c r="I15" s="22">
        <f t="shared" si="4"/>
        <v>0.60932046807637041</v>
      </c>
      <c r="Q15" s="9"/>
      <c r="R15" s="9">
        <f t="shared" si="5"/>
        <v>9.2049609518825694E-4</v>
      </c>
    </row>
    <row r="16" spans="1:18" x14ac:dyDescent="0.2">
      <c r="A16" s="6">
        <v>0.5</v>
      </c>
      <c r="B16" s="12">
        <v>12.145</v>
      </c>
      <c r="C16" s="12">
        <v>12.861000000000001</v>
      </c>
      <c r="D16" s="12">
        <v>12.669</v>
      </c>
      <c r="E16" s="12">
        <f t="shared" si="0"/>
        <v>0.52400000000000091</v>
      </c>
      <c r="F16" s="12">
        <f t="shared" si="1"/>
        <v>0.19200000000000017</v>
      </c>
      <c r="G16" s="13">
        <f t="shared" si="2"/>
        <v>0.21171717171717208</v>
      </c>
      <c r="H16" s="13">
        <f t="shared" si="3"/>
        <v>0.13714285714285726</v>
      </c>
      <c r="I16" s="14">
        <f t="shared" si="4"/>
        <v>0.60688285903375272</v>
      </c>
      <c r="Q16" s="6">
        <f t="shared" si="6"/>
        <v>8.8888888888888892E-2</v>
      </c>
      <c r="R16" s="6">
        <f t="shared" si="5"/>
        <v>8.334001282248243E-4</v>
      </c>
    </row>
    <row r="17" spans="1:18" x14ac:dyDescent="0.2">
      <c r="A17" s="16"/>
      <c r="B17" s="17">
        <v>12.436999999999999</v>
      </c>
      <c r="C17" s="17">
        <v>13.157999999999999</v>
      </c>
      <c r="D17" s="17">
        <v>12.964</v>
      </c>
      <c r="E17" s="17">
        <f t="shared" si="0"/>
        <v>0.52700000000000102</v>
      </c>
      <c r="F17" s="17">
        <f t="shared" si="1"/>
        <v>0.19399999999999906</v>
      </c>
      <c r="G17" s="18">
        <f t="shared" si="2"/>
        <v>0.21292929292929333</v>
      </c>
      <c r="H17" s="18">
        <f t="shared" si="3"/>
        <v>0.1385714285714279</v>
      </c>
      <c r="I17" s="19">
        <f t="shared" si="4"/>
        <v>0.60577199392421854</v>
      </c>
      <c r="Q17" s="16">
        <f t="shared" si="6"/>
        <v>8.8888888888888892E-2</v>
      </c>
      <c r="R17" s="16">
        <f t="shared" si="5"/>
        <v>8.2660482598711257E-4</v>
      </c>
    </row>
    <row r="18" spans="1:18" x14ac:dyDescent="0.2">
      <c r="A18" s="16"/>
      <c r="B18" s="17">
        <v>11.861000000000001</v>
      </c>
      <c r="C18" s="17">
        <v>12.577999999999999</v>
      </c>
      <c r="D18" s="17">
        <v>12.385999999999999</v>
      </c>
      <c r="E18" s="17">
        <f t="shared" si="0"/>
        <v>0.52499999999999858</v>
      </c>
      <c r="F18" s="17">
        <f t="shared" si="1"/>
        <v>0.19200000000000017</v>
      </c>
      <c r="G18" s="18">
        <f t="shared" si="2"/>
        <v>0.21212121212121154</v>
      </c>
      <c r="H18" s="18">
        <f t="shared" si="3"/>
        <v>0.13714285714285726</v>
      </c>
      <c r="I18" s="19">
        <f t="shared" si="4"/>
        <v>0.60733763014377695</v>
      </c>
      <c r="Q18" s="16">
        <f t="shared" si="6"/>
        <v>8.8888888888888892E-2</v>
      </c>
      <c r="R18" s="16">
        <f t="shared" si="5"/>
        <v>8.3265606304707372E-4</v>
      </c>
    </row>
    <row r="19" spans="1:18" x14ac:dyDescent="0.2">
      <c r="A19" s="16"/>
      <c r="B19" s="17">
        <v>12.07</v>
      </c>
      <c r="C19" s="17">
        <v>12.792999999999999</v>
      </c>
      <c r="D19" s="17">
        <v>12.597</v>
      </c>
      <c r="E19" s="17">
        <f t="shared" si="0"/>
        <v>0.52699999999999925</v>
      </c>
      <c r="F19" s="17">
        <f t="shared" si="1"/>
        <v>0.19599999999999973</v>
      </c>
      <c r="G19" s="18">
        <f t="shared" si="2"/>
        <v>0.21292929292929261</v>
      </c>
      <c r="H19" s="18">
        <f t="shared" si="3"/>
        <v>0.13999999999999982</v>
      </c>
      <c r="I19" s="19">
        <f t="shared" si="4"/>
        <v>0.60331997710360608</v>
      </c>
      <c r="Q19" s="16">
        <f t="shared" si="6"/>
        <v>8.8888888888888892E-2</v>
      </c>
      <c r="R19" s="16">
        <f t="shared" si="5"/>
        <v>8.2208333284018113E-4</v>
      </c>
    </row>
    <row r="20" spans="1:18" x14ac:dyDescent="0.2">
      <c r="A20" s="16"/>
      <c r="B20" s="17">
        <v>11.819000000000001</v>
      </c>
      <c r="C20" s="17">
        <v>12.532999999999999</v>
      </c>
      <c r="D20" s="17">
        <v>12.34</v>
      </c>
      <c r="E20" s="17">
        <f t="shared" si="0"/>
        <v>0.52099999999999902</v>
      </c>
      <c r="F20" s="17">
        <f t="shared" si="1"/>
        <v>0.19299999999999962</v>
      </c>
      <c r="G20" s="18">
        <f t="shared" si="2"/>
        <v>0.21050505050505011</v>
      </c>
      <c r="H20" s="18">
        <f t="shared" si="3"/>
        <v>0.13785714285714259</v>
      </c>
      <c r="I20" s="19">
        <f t="shared" si="4"/>
        <v>0.60427065426754756</v>
      </c>
      <c r="Q20" s="16">
        <f t="shared" si="6"/>
        <v>8.8888888888888892E-2</v>
      </c>
      <c r="R20" s="16">
        <f t="shared" si="5"/>
        <v>8.3332295713906403E-4</v>
      </c>
    </row>
    <row r="21" spans="1:18" x14ac:dyDescent="0.2">
      <c r="A21" s="9" t="s">
        <v>17</v>
      </c>
      <c r="B21" s="20">
        <v>12.12</v>
      </c>
      <c r="C21" s="20">
        <v>13.047000000000001</v>
      </c>
      <c r="D21" s="20">
        <v>12.798999999999999</v>
      </c>
      <c r="E21" s="20">
        <f t="shared" si="0"/>
        <v>0.67900000000000027</v>
      </c>
      <c r="F21" s="20">
        <f t="shared" si="1"/>
        <v>0.24800000000000111</v>
      </c>
      <c r="G21" s="21">
        <f t="shared" si="2"/>
        <v>0.27434343434343444</v>
      </c>
      <c r="H21" s="21">
        <f t="shared" si="3"/>
        <v>0.17714285714285793</v>
      </c>
      <c r="I21" s="22">
        <f t="shared" si="4"/>
        <v>0.6076451035540773</v>
      </c>
      <c r="Q21" s="9"/>
      <c r="R21" s="9">
        <f t="shared" si="5"/>
        <v>6.4424723519776299E-4</v>
      </c>
    </row>
    <row r="22" spans="1:18" x14ac:dyDescent="0.2">
      <c r="A22" s="6">
        <v>0.1</v>
      </c>
      <c r="B22" s="12">
        <v>11.885999999999999</v>
      </c>
      <c r="C22" s="12">
        <v>12.565</v>
      </c>
      <c r="D22" s="12">
        <v>12.382</v>
      </c>
      <c r="E22" s="12">
        <f t="shared" si="0"/>
        <v>0.49600000000000044</v>
      </c>
      <c r="F22" s="12">
        <f t="shared" si="1"/>
        <v>0.18299999999999983</v>
      </c>
      <c r="G22" s="13">
        <f t="shared" si="2"/>
        <v>0.20040404040404058</v>
      </c>
      <c r="H22" s="13">
        <f t="shared" si="3"/>
        <v>0.13071428571428559</v>
      </c>
      <c r="I22" s="14">
        <f t="shared" si="4"/>
        <v>0.60523391366875168</v>
      </c>
      <c r="Q22" s="16">
        <f t="shared" si="6"/>
        <v>8.8888888888888892E-2</v>
      </c>
      <c r="R22" s="16">
        <f t="shared" si="5"/>
        <v>8.7721266249220892E-4</v>
      </c>
    </row>
    <row r="23" spans="1:18" x14ac:dyDescent="0.2">
      <c r="A23" s="16"/>
      <c r="B23" s="17">
        <v>12</v>
      </c>
      <c r="C23" s="17">
        <v>12.682</v>
      </c>
      <c r="D23" s="17">
        <v>12.497999999999999</v>
      </c>
      <c r="E23" s="17">
        <f t="shared" si="0"/>
        <v>0.49799999999999933</v>
      </c>
      <c r="F23" s="17">
        <f t="shared" si="1"/>
        <v>0.18400000000000105</v>
      </c>
      <c r="G23" s="18">
        <f t="shared" si="2"/>
        <v>0.20121212121212093</v>
      </c>
      <c r="H23" s="18">
        <f t="shared" si="3"/>
        <v>0.1314285714285722</v>
      </c>
      <c r="I23" s="19">
        <f t="shared" si="4"/>
        <v>0.60489328474752557</v>
      </c>
      <c r="Q23" s="16">
        <f t="shared" si="6"/>
        <v>8.8888888888888892E-2</v>
      </c>
      <c r="R23" s="16">
        <f t="shared" si="5"/>
        <v>8.7302477527072036E-4</v>
      </c>
    </row>
    <row r="24" spans="1:18" x14ac:dyDescent="0.2">
      <c r="A24" s="16"/>
      <c r="B24" s="17">
        <v>11.44</v>
      </c>
      <c r="C24" s="17">
        <v>13.125</v>
      </c>
      <c r="D24" s="17">
        <v>12.670999999999999</v>
      </c>
      <c r="E24" s="17">
        <f t="shared" si="0"/>
        <v>1.2309999999999999</v>
      </c>
      <c r="F24" s="17">
        <f t="shared" si="1"/>
        <v>0.45400000000000063</v>
      </c>
      <c r="G24" s="18">
        <f t="shared" si="2"/>
        <v>0.4973737373737373</v>
      </c>
      <c r="H24" s="18">
        <f t="shared" si="3"/>
        <v>0.32428571428571473</v>
      </c>
      <c r="I24" s="19">
        <f t="shared" si="4"/>
        <v>0.60532832229851918</v>
      </c>
      <c r="Q24" s="16">
        <f t="shared" si="6"/>
        <v>8.8888888888888892E-2</v>
      </c>
      <c r="R24" s="16">
        <f t="shared" si="5"/>
        <v>3.5352499963814524E-4</v>
      </c>
    </row>
    <row r="25" spans="1:18" x14ac:dyDescent="0.2">
      <c r="A25" s="16"/>
      <c r="B25" s="17">
        <v>11.863</v>
      </c>
      <c r="C25" s="17">
        <v>12.557</v>
      </c>
      <c r="D25" s="17">
        <v>12.37</v>
      </c>
      <c r="E25" s="17">
        <f t="shared" si="0"/>
        <v>0.50699999999999967</v>
      </c>
      <c r="F25" s="17">
        <f t="shared" si="1"/>
        <v>0.18700000000000117</v>
      </c>
      <c r="G25" s="18">
        <f t="shared" si="2"/>
        <v>0.2048484848484847</v>
      </c>
      <c r="H25" s="18">
        <f t="shared" si="3"/>
        <v>0.13357142857142942</v>
      </c>
      <c r="I25" s="19">
        <f t="shared" si="4"/>
        <v>0.60530860249440188</v>
      </c>
      <c r="Q25" s="16">
        <f t="shared" si="6"/>
        <v>8.8888888888888892E-2</v>
      </c>
      <c r="R25" s="16">
        <f t="shared" si="5"/>
        <v>8.5832366937426015E-4</v>
      </c>
    </row>
    <row r="26" spans="1:18" x14ac:dyDescent="0.2">
      <c r="A26" s="16"/>
      <c r="B26" s="17">
        <v>11.645</v>
      </c>
      <c r="C26" s="17">
        <v>12.311999999999999</v>
      </c>
      <c r="D26" s="17">
        <v>12.132</v>
      </c>
      <c r="E26" s="17">
        <f t="shared" si="0"/>
        <v>0.4870000000000001</v>
      </c>
      <c r="F26" s="17">
        <f t="shared" si="1"/>
        <v>0.17999999999999972</v>
      </c>
      <c r="G26" s="18">
        <f t="shared" si="2"/>
        <v>0.19676767676767681</v>
      </c>
      <c r="H26" s="18">
        <f t="shared" si="3"/>
        <v>0.12857142857142836</v>
      </c>
      <c r="I26" s="19">
        <f t="shared" si="4"/>
        <v>0.60480794819480221</v>
      </c>
      <c r="Q26" s="16">
        <f t="shared" si="6"/>
        <v>8.8888888888888892E-2</v>
      </c>
      <c r="R26" s="16">
        <f t="shared" si="5"/>
        <v>8.9257369822452997E-4</v>
      </c>
    </row>
    <row r="27" spans="1:18" x14ac:dyDescent="0.2">
      <c r="A27" s="9" t="s">
        <v>17</v>
      </c>
      <c r="B27" s="20">
        <v>12.090999999999999</v>
      </c>
      <c r="C27" s="20">
        <v>13.526999999999999</v>
      </c>
      <c r="D27" s="20">
        <v>13.143000000000001</v>
      </c>
      <c r="E27" s="20">
        <f t="shared" si="0"/>
        <v>1.0520000000000014</v>
      </c>
      <c r="F27" s="20">
        <f t="shared" si="1"/>
        <v>0.38399999999999856</v>
      </c>
      <c r="G27" s="21">
        <f t="shared" si="2"/>
        <v>0.42505050505050557</v>
      </c>
      <c r="H27" s="21">
        <f t="shared" si="3"/>
        <v>0.2742857142857133</v>
      </c>
      <c r="I27" s="22">
        <f t="shared" si="4"/>
        <v>0.60779135028062181</v>
      </c>
      <c r="Q27" s="9"/>
      <c r="R27" s="9">
        <f t="shared" si="5"/>
        <v>4.1595657956779316E-4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60 percent</vt:lpstr>
      <vt:lpstr>Figure 8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mjcp2</dc:creator>
  <cp:lastModifiedBy>Milan</cp:lastModifiedBy>
  <cp:lastPrinted>2007-08-12T10:33:26Z</cp:lastPrinted>
  <dcterms:created xsi:type="dcterms:W3CDTF">2005-01-18T14:56:36Z</dcterms:created>
  <dcterms:modified xsi:type="dcterms:W3CDTF">2017-09-29T10:40:08Z</dcterms:modified>
</cp:coreProperties>
</file>