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46\Documents\Research\Writing\Journal submissions\Ongoing\2017 - Augier replication paper (submitted)\"/>
    </mc:Choice>
  </mc:AlternateContent>
  <bookViews>
    <workbookView xWindow="0" yWindow="0" windowWidth="28800" windowHeight="12420" activeTab="6"/>
  </bookViews>
  <sheets>
    <sheet name="Saccharin fading" sheetId="2" r:id="rId1"/>
    <sheet name="SA training" sheetId="3" r:id="rId2"/>
    <sheet name="Reactivation" sheetId="4" r:id="rId3"/>
    <sheet name="Relapse test" sheetId="5" r:id="rId4"/>
    <sheet name="Rebaselining" sheetId="6" r:id="rId5"/>
    <sheet name="Extinction" sheetId="7" r:id="rId6"/>
    <sheet name="CS reinstatement" sheetId="8" r:id="rId7"/>
    <sheet name="Two bottle choice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4" i="7"/>
  <c r="D4" i="7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D3" i="7"/>
  <c r="R4" i="6" l="1"/>
  <c r="S4" i="6"/>
  <c r="T4" i="6"/>
  <c r="R5" i="6"/>
  <c r="S5" i="6"/>
  <c r="T5" i="6"/>
  <c r="R6" i="6"/>
  <c r="S6" i="6"/>
  <c r="T6" i="6"/>
  <c r="R7" i="6"/>
  <c r="S7" i="6"/>
  <c r="T7" i="6"/>
  <c r="R8" i="6"/>
  <c r="S8" i="6"/>
  <c r="T8" i="6"/>
  <c r="R9" i="6"/>
  <c r="S9" i="6"/>
  <c r="T9" i="6"/>
  <c r="R10" i="6"/>
  <c r="S10" i="6"/>
  <c r="T10" i="6"/>
  <c r="R11" i="6"/>
  <c r="S11" i="6"/>
  <c r="T11" i="6"/>
  <c r="R12" i="6"/>
  <c r="S12" i="6"/>
  <c r="T12" i="6"/>
  <c r="R13" i="6"/>
  <c r="S13" i="6"/>
  <c r="T13" i="6"/>
  <c r="R14" i="6"/>
  <c r="S14" i="6"/>
  <c r="T14" i="6"/>
  <c r="R15" i="6"/>
  <c r="S15" i="6"/>
  <c r="T15" i="6"/>
  <c r="R16" i="6"/>
  <c r="S16" i="6"/>
  <c r="T16" i="6"/>
  <c r="R17" i="6"/>
  <c r="S17" i="6"/>
  <c r="T17" i="6"/>
  <c r="R18" i="6"/>
  <c r="S18" i="6"/>
  <c r="T18" i="6"/>
  <c r="R19" i="6"/>
  <c r="S19" i="6"/>
  <c r="T19" i="6"/>
  <c r="R20" i="6"/>
  <c r="S20" i="6"/>
  <c r="T20" i="6"/>
  <c r="R21" i="6"/>
  <c r="S21" i="6"/>
  <c r="T21" i="6"/>
  <c r="R22" i="6"/>
  <c r="S22" i="6"/>
  <c r="T22" i="6"/>
  <c r="R23" i="6"/>
  <c r="S23" i="6"/>
  <c r="T23" i="6"/>
  <c r="R24" i="6"/>
  <c r="S24" i="6"/>
  <c r="T24" i="6"/>
  <c r="R25" i="6"/>
  <c r="S25" i="6"/>
  <c r="T25" i="6"/>
  <c r="R26" i="6"/>
  <c r="S26" i="6"/>
  <c r="T26" i="6"/>
  <c r="S3" i="6"/>
  <c r="T3" i="6"/>
  <c r="R3" i="6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BQ3" i="3"/>
  <c r="BR3" i="3"/>
  <c r="BS3" i="3"/>
  <c r="BT3" i="3"/>
  <c r="BU3" i="3"/>
  <c r="BV3" i="3"/>
  <c r="BW3" i="3"/>
  <c r="BX3" i="3"/>
  <c r="BY3" i="3"/>
  <c r="BZ3" i="3"/>
  <c r="CA3" i="3"/>
  <c r="CB3" i="3"/>
  <c r="BQ4" i="3"/>
  <c r="BR4" i="3"/>
  <c r="BS4" i="3"/>
  <c r="BT4" i="3"/>
  <c r="BU4" i="3"/>
  <c r="BV4" i="3"/>
  <c r="BW4" i="3"/>
  <c r="BX4" i="3"/>
  <c r="BY4" i="3"/>
  <c r="BZ4" i="3"/>
  <c r="CA4" i="3"/>
  <c r="CB4" i="3"/>
  <c r="BQ5" i="3"/>
  <c r="BR5" i="3"/>
  <c r="BS5" i="3"/>
  <c r="BT5" i="3"/>
  <c r="BU5" i="3"/>
  <c r="BV5" i="3"/>
  <c r="BW5" i="3"/>
  <c r="BX5" i="3"/>
  <c r="BY5" i="3"/>
  <c r="BZ5" i="3"/>
  <c r="CA5" i="3"/>
  <c r="CB5" i="3"/>
  <c r="BP5" i="3"/>
  <c r="BP4" i="3"/>
  <c r="BP3" i="3"/>
  <c r="BF4" i="2" l="1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S3" i="2"/>
  <c r="BR3" i="2"/>
  <c r="BO3" i="2"/>
  <c r="BP3" i="2"/>
  <c r="BQ3" i="2"/>
  <c r="BN3" i="2"/>
  <c r="BL3" i="2"/>
  <c r="BM3" i="2"/>
  <c r="BK3" i="2"/>
  <c r="BJ3" i="2"/>
  <c r="BG3" i="2"/>
  <c r="BH3" i="2"/>
  <c r="BI3" i="2"/>
  <c r="BF3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AR3" i="2"/>
  <c r="CU2" i="1" l="1"/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AM28" i="1"/>
  <c r="AN28" i="1"/>
  <c r="AO28" i="1"/>
  <c r="AO8" i="1" s="1"/>
  <c r="BA8" i="1" s="1"/>
  <c r="AP28" i="1"/>
  <c r="AQ28" i="1"/>
  <c r="AR28" i="1"/>
  <c r="AS28" i="1"/>
  <c r="AS8" i="1" s="1"/>
  <c r="BE8" i="1" s="1"/>
  <c r="AT28" i="1"/>
  <c r="AU28" i="1"/>
  <c r="AV28" i="1"/>
  <c r="AW28" i="1"/>
  <c r="AW8" i="1" s="1"/>
  <c r="BI8" i="1" s="1"/>
  <c r="AX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AM29" i="1"/>
  <c r="AN29" i="1"/>
  <c r="AO29" i="1"/>
  <c r="AP29" i="1"/>
  <c r="AQ29" i="1"/>
  <c r="AR29" i="1"/>
  <c r="AS29" i="1"/>
  <c r="AS21" i="1" s="1"/>
  <c r="BE21" i="1" s="1"/>
  <c r="AT29" i="1"/>
  <c r="AU29" i="1"/>
  <c r="AU22" i="1" s="1"/>
  <c r="BG22" i="1" s="1"/>
  <c r="AV29" i="1"/>
  <c r="AW29" i="1"/>
  <c r="AX29" i="1"/>
  <c r="CI29" i="1"/>
  <c r="CJ29" i="1"/>
  <c r="CK29" i="1"/>
  <c r="CL29" i="1"/>
  <c r="CM29" i="1"/>
  <c r="CN29" i="1"/>
  <c r="CO29" i="1"/>
  <c r="CP29" i="1"/>
  <c r="CQ29" i="1"/>
  <c r="CQ47" i="1" s="1"/>
  <c r="CQ19" i="1" s="1"/>
  <c r="CR29" i="1"/>
  <c r="CS29" i="1"/>
  <c r="CT29" i="1"/>
  <c r="CT53" i="1"/>
  <c r="CR53" i="1"/>
  <c r="CR25" i="1" s="1"/>
  <c r="CP53" i="1"/>
  <c r="CP25" i="1" s="1"/>
  <c r="CN53" i="1"/>
  <c r="CM44" i="1"/>
  <c r="CM16" i="1" s="1"/>
  <c r="CL53" i="1"/>
  <c r="CJ53" i="1"/>
  <c r="CI51" i="1"/>
  <c r="CI23" i="1" s="1"/>
  <c r="AW21" i="1"/>
  <c r="BI21" i="1" s="1"/>
  <c r="AQ19" i="1"/>
  <c r="BC19" i="1" s="1"/>
  <c r="AO21" i="1"/>
  <c r="BA21" i="1" s="1"/>
  <c r="AM24" i="1"/>
  <c r="AY24" i="1" s="1"/>
  <c r="CT41" i="1"/>
  <c r="CT13" i="1" s="1"/>
  <c r="DF13" i="1" s="1"/>
  <c r="CR41" i="1"/>
  <c r="CQ40" i="1"/>
  <c r="CQ12" i="1" s="1"/>
  <c r="CP41" i="1"/>
  <c r="CN41" i="1"/>
  <c r="CN13" i="1" s="1"/>
  <c r="CM39" i="1"/>
  <c r="CL41" i="1"/>
  <c r="CL13" i="1" s="1"/>
  <c r="CX13" i="1" s="1"/>
  <c r="CJ41" i="1"/>
  <c r="CI38" i="1"/>
  <c r="CI10" i="1" s="1"/>
  <c r="AU13" i="1"/>
  <c r="BG13" i="1" s="1"/>
  <c r="AQ11" i="1"/>
  <c r="BC11" i="1" s="1"/>
  <c r="AM12" i="1"/>
  <c r="AY12" i="1" s="1"/>
  <c r="CT25" i="1"/>
  <c r="CN25" i="1"/>
  <c r="CL25" i="1"/>
  <c r="CJ25" i="1"/>
  <c r="AX25" i="1"/>
  <c r="BJ25" i="1" s="1"/>
  <c r="AV25" i="1"/>
  <c r="BH25" i="1" s="1"/>
  <c r="AT25" i="1"/>
  <c r="BF25" i="1" s="1"/>
  <c r="AR25" i="1"/>
  <c r="BD25" i="1" s="1"/>
  <c r="AQ25" i="1"/>
  <c r="BC25" i="1" s="1"/>
  <c r="AP25" i="1"/>
  <c r="BB25" i="1" s="1"/>
  <c r="AN25" i="1"/>
  <c r="AZ25" i="1" s="1"/>
  <c r="AX24" i="1"/>
  <c r="BJ24" i="1" s="1"/>
  <c r="AV24" i="1"/>
  <c r="BH24" i="1" s="1"/>
  <c r="AU24" i="1"/>
  <c r="BG24" i="1" s="1"/>
  <c r="AT24" i="1"/>
  <c r="BF24" i="1" s="1"/>
  <c r="AR24" i="1"/>
  <c r="BD24" i="1" s="1"/>
  <c r="AP24" i="1"/>
  <c r="BB24" i="1" s="1"/>
  <c r="AN24" i="1"/>
  <c r="AZ24" i="1" s="1"/>
  <c r="AX23" i="1"/>
  <c r="BJ23" i="1" s="1"/>
  <c r="AV23" i="1"/>
  <c r="BH23" i="1" s="1"/>
  <c r="AU23" i="1"/>
  <c r="BG23" i="1" s="1"/>
  <c r="AT23" i="1"/>
  <c r="BF23" i="1" s="1"/>
  <c r="AR23" i="1"/>
  <c r="BD23" i="1" s="1"/>
  <c r="AP23" i="1"/>
  <c r="BB23" i="1" s="1"/>
  <c r="AN23" i="1"/>
  <c r="AZ23" i="1" s="1"/>
  <c r="AX22" i="1"/>
  <c r="BJ22" i="1" s="1"/>
  <c r="AV22" i="1"/>
  <c r="BH22" i="1" s="1"/>
  <c r="AT22" i="1"/>
  <c r="BF22" i="1" s="1"/>
  <c r="AR22" i="1"/>
  <c r="BD22" i="1" s="1"/>
  <c r="AP22" i="1"/>
  <c r="BB22" i="1" s="1"/>
  <c r="AN22" i="1"/>
  <c r="AZ22" i="1" s="1"/>
  <c r="AM22" i="1"/>
  <c r="AY22" i="1" s="1"/>
  <c r="AX21" i="1"/>
  <c r="BJ21" i="1" s="1"/>
  <c r="AV21" i="1"/>
  <c r="BH21" i="1" s="1"/>
  <c r="AT21" i="1"/>
  <c r="BF21" i="1" s="1"/>
  <c r="AR21" i="1"/>
  <c r="BD21" i="1" s="1"/>
  <c r="AP21" i="1"/>
  <c r="BB21" i="1" s="1"/>
  <c r="AN21" i="1"/>
  <c r="AZ21" i="1" s="1"/>
  <c r="AX20" i="1"/>
  <c r="BJ20" i="1" s="1"/>
  <c r="AV20" i="1"/>
  <c r="BH20" i="1" s="1"/>
  <c r="AU20" i="1"/>
  <c r="BG20" i="1" s="1"/>
  <c r="AT20" i="1"/>
  <c r="BF20" i="1" s="1"/>
  <c r="AR20" i="1"/>
  <c r="BD20" i="1" s="1"/>
  <c r="AP20" i="1"/>
  <c r="BB20" i="1" s="1"/>
  <c r="AN20" i="1"/>
  <c r="AZ20" i="1" s="1"/>
  <c r="AX19" i="1"/>
  <c r="BJ19" i="1" s="1"/>
  <c r="AV19" i="1"/>
  <c r="BH19" i="1" s="1"/>
  <c r="AT19" i="1"/>
  <c r="BF19" i="1" s="1"/>
  <c r="AR19" i="1"/>
  <c r="BD19" i="1" s="1"/>
  <c r="AP19" i="1"/>
  <c r="BB19" i="1" s="1"/>
  <c r="AN19" i="1"/>
  <c r="AZ19" i="1" s="1"/>
  <c r="AX18" i="1"/>
  <c r="BJ18" i="1" s="1"/>
  <c r="AV18" i="1"/>
  <c r="BH18" i="1" s="1"/>
  <c r="AT18" i="1"/>
  <c r="BF18" i="1" s="1"/>
  <c r="AR18" i="1"/>
  <c r="BD18" i="1" s="1"/>
  <c r="AP18" i="1"/>
  <c r="BB18" i="1" s="1"/>
  <c r="AN18" i="1"/>
  <c r="AZ18" i="1" s="1"/>
  <c r="AM18" i="1"/>
  <c r="AY18" i="1" s="1"/>
  <c r="AX17" i="1"/>
  <c r="BJ17" i="1" s="1"/>
  <c r="AV17" i="1"/>
  <c r="BH17" i="1" s="1"/>
  <c r="AT17" i="1"/>
  <c r="BF17" i="1" s="1"/>
  <c r="AR17" i="1"/>
  <c r="BD17" i="1" s="1"/>
  <c r="AP17" i="1"/>
  <c r="BB17" i="1" s="1"/>
  <c r="AN17" i="1"/>
  <c r="AZ17" i="1" s="1"/>
  <c r="AM17" i="1"/>
  <c r="AY17" i="1" s="1"/>
  <c r="AX16" i="1"/>
  <c r="BJ16" i="1" s="1"/>
  <c r="AV16" i="1"/>
  <c r="BH16" i="1" s="1"/>
  <c r="AT16" i="1"/>
  <c r="BF16" i="1" s="1"/>
  <c r="AR16" i="1"/>
  <c r="BD16" i="1" s="1"/>
  <c r="AP16" i="1"/>
  <c r="BB16" i="1" s="1"/>
  <c r="AN16" i="1"/>
  <c r="AZ16" i="1" s="1"/>
  <c r="AM16" i="1"/>
  <c r="AY16" i="1" s="1"/>
  <c r="AX15" i="1"/>
  <c r="BJ15" i="1" s="1"/>
  <c r="AV15" i="1"/>
  <c r="BH15" i="1" s="1"/>
  <c r="AT15" i="1"/>
  <c r="BF15" i="1" s="1"/>
  <c r="AR15" i="1"/>
  <c r="BD15" i="1" s="1"/>
  <c r="AP15" i="1"/>
  <c r="BB15" i="1" s="1"/>
  <c r="AN15" i="1"/>
  <c r="AZ15" i="1" s="1"/>
  <c r="AX14" i="1"/>
  <c r="BJ14" i="1" s="1"/>
  <c r="AV14" i="1"/>
  <c r="BH14" i="1" s="1"/>
  <c r="AT14" i="1"/>
  <c r="BF14" i="1" s="1"/>
  <c r="AR14" i="1"/>
  <c r="BD14" i="1" s="1"/>
  <c r="AQ14" i="1"/>
  <c r="BC14" i="1" s="1"/>
  <c r="AP14" i="1"/>
  <c r="BB14" i="1" s="1"/>
  <c r="AN14" i="1"/>
  <c r="AZ14" i="1" s="1"/>
  <c r="CR13" i="1"/>
  <c r="DD13" i="1" s="1"/>
  <c r="CP13" i="1"/>
  <c r="CJ13" i="1"/>
  <c r="CV13" i="1" s="1"/>
  <c r="AX13" i="1"/>
  <c r="BJ13" i="1" s="1"/>
  <c r="AV13" i="1"/>
  <c r="BH13" i="1" s="1"/>
  <c r="AT13" i="1"/>
  <c r="BF13" i="1" s="1"/>
  <c r="AR13" i="1"/>
  <c r="BD13" i="1" s="1"/>
  <c r="AP13" i="1"/>
  <c r="BB13" i="1" s="1"/>
  <c r="AN13" i="1"/>
  <c r="AZ13" i="1" s="1"/>
  <c r="AM13" i="1"/>
  <c r="AY13" i="1" s="1"/>
  <c r="AX12" i="1"/>
  <c r="BJ12" i="1" s="1"/>
  <c r="AV12" i="1"/>
  <c r="BH12" i="1" s="1"/>
  <c r="AU12" i="1"/>
  <c r="BG12" i="1" s="1"/>
  <c r="AT12" i="1"/>
  <c r="BF12" i="1" s="1"/>
  <c r="AR12" i="1"/>
  <c r="BD12" i="1" s="1"/>
  <c r="AP12" i="1"/>
  <c r="BB12" i="1" s="1"/>
  <c r="AN12" i="1"/>
  <c r="AZ12" i="1" s="1"/>
  <c r="CM11" i="1"/>
  <c r="AX11" i="1"/>
  <c r="BJ11" i="1" s="1"/>
  <c r="AV11" i="1"/>
  <c r="BH11" i="1" s="1"/>
  <c r="AT11" i="1"/>
  <c r="BF11" i="1" s="1"/>
  <c r="AR11" i="1"/>
  <c r="BD11" i="1" s="1"/>
  <c r="AP11" i="1"/>
  <c r="BB11" i="1" s="1"/>
  <c r="AN11" i="1"/>
  <c r="AZ11" i="1" s="1"/>
  <c r="AX10" i="1"/>
  <c r="BJ10" i="1" s="1"/>
  <c r="AV10" i="1"/>
  <c r="BH10" i="1" s="1"/>
  <c r="AT10" i="1"/>
  <c r="BF10" i="1" s="1"/>
  <c r="AR10" i="1"/>
  <c r="BD10" i="1" s="1"/>
  <c r="AP10" i="1"/>
  <c r="BB10" i="1" s="1"/>
  <c r="AN10" i="1"/>
  <c r="AZ10" i="1" s="1"/>
  <c r="AX9" i="1"/>
  <c r="BJ9" i="1" s="1"/>
  <c r="AV9" i="1"/>
  <c r="BH9" i="1" s="1"/>
  <c r="AU9" i="1"/>
  <c r="BG9" i="1" s="1"/>
  <c r="AT9" i="1"/>
  <c r="BF9" i="1" s="1"/>
  <c r="AR9" i="1"/>
  <c r="BD9" i="1" s="1"/>
  <c r="AP9" i="1"/>
  <c r="BB9" i="1" s="1"/>
  <c r="AN9" i="1"/>
  <c r="AZ9" i="1" s="1"/>
  <c r="AX8" i="1"/>
  <c r="BJ8" i="1" s="1"/>
  <c r="AV8" i="1"/>
  <c r="BH8" i="1" s="1"/>
  <c r="AU8" i="1"/>
  <c r="BG8" i="1" s="1"/>
  <c r="AT8" i="1"/>
  <c r="BF8" i="1" s="1"/>
  <c r="AR8" i="1"/>
  <c r="BD8" i="1" s="1"/>
  <c r="AQ8" i="1"/>
  <c r="BC8" i="1" s="1"/>
  <c r="AP8" i="1"/>
  <c r="BB8" i="1" s="1"/>
  <c r="AN8" i="1"/>
  <c r="AZ8" i="1" s="1"/>
  <c r="AM8" i="1"/>
  <c r="AY8" i="1" s="1"/>
  <c r="AX7" i="1"/>
  <c r="BJ7" i="1" s="1"/>
  <c r="AV7" i="1"/>
  <c r="BH7" i="1" s="1"/>
  <c r="AU7" i="1"/>
  <c r="BG7" i="1" s="1"/>
  <c r="AT7" i="1"/>
  <c r="BF7" i="1" s="1"/>
  <c r="AR7" i="1"/>
  <c r="BD7" i="1" s="1"/>
  <c r="AQ7" i="1"/>
  <c r="BC7" i="1" s="1"/>
  <c r="AP7" i="1"/>
  <c r="BB7" i="1" s="1"/>
  <c r="AN7" i="1"/>
  <c r="AZ7" i="1" s="1"/>
  <c r="AM7" i="1"/>
  <c r="AY7" i="1" s="1"/>
  <c r="AX6" i="1"/>
  <c r="BJ6" i="1" s="1"/>
  <c r="AV6" i="1"/>
  <c r="BH6" i="1" s="1"/>
  <c r="AT6" i="1"/>
  <c r="BF6" i="1" s="1"/>
  <c r="AR6" i="1"/>
  <c r="BD6" i="1" s="1"/>
  <c r="AP6" i="1"/>
  <c r="BB6" i="1" s="1"/>
  <c r="AN6" i="1"/>
  <c r="AZ6" i="1" s="1"/>
  <c r="AX5" i="1"/>
  <c r="BJ5" i="1" s="1"/>
  <c r="AV5" i="1"/>
  <c r="BH5" i="1" s="1"/>
  <c r="AT5" i="1"/>
  <c r="BF5" i="1" s="1"/>
  <c r="AR5" i="1"/>
  <c r="BD5" i="1" s="1"/>
  <c r="AP5" i="1"/>
  <c r="BB5" i="1" s="1"/>
  <c r="AN5" i="1"/>
  <c r="AZ5" i="1" s="1"/>
  <c r="AX4" i="1"/>
  <c r="BJ4" i="1" s="1"/>
  <c r="AV4" i="1"/>
  <c r="BH4" i="1" s="1"/>
  <c r="AT4" i="1"/>
  <c r="BF4" i="1" s="1"/>
  <c r="AR4" i="1"/>
  <c r="BD4" i="1" s="1"/>
  <c r="AP4" i="1"/>
  <c r="BB4" i="1" s="1"/>
  <c r="AN4" i="1"/>
  <c r="AZ4" i="1" s="1"/>
  <c r="AX3" i="1"/>
  <c r="BJ3" i="1" s="1"/>
  <c r="AV3" i="1"/>
  <c r="BH3" i="1" s="1"/>
  <c r="AT3" i="1"/>
  <c r="BF3" i="1" s="1"/>
  <c r="AR3" i="1"/>
  <c r="BD3" i="1" s="1"/>
  <c r="AP3" i="1"/>
  <c r="BB3" i="1" s="1"/>
  <c r="AN3" i="1"/>
  <c r="AZ3" i="1" s="1"/>
  <c r="AX2" i="1"/>
  <c r="AX26" i="1" s="1"/>
  <c r="AV2" i="1"/>
  <c r="AV26" i="1" s="1"/>
  <c r="AT2" i="1"/>
  <c r="AT26" i="1" s="1"/>
  <c r="AR2" i="1"/>
  <c r="AR26" i="1" s="1"/>
  <c r="AP2" i="1"/>
  <c r="AP26" i="1" s="1"/>
  <c r="AN2" i="1"/>
  <c r="AN26" i="1" s="1"/>
  <c r="AX27" i="1" l="1"/>
  <c r="AT27" i="1"/>
  <c r="AP27" i="1"/>
  <c r="AV27" i="1"/>
  <c r="AR27" i="1"/>
  <c r="AN27" i="1"/>
  <c r="AW4" i="1"/>
  <c r="BI4" i="1" s="1"/>
  <c r="AS3" i="1"/>
  <c r="BE3" i="1" s="1"/>
  <c r="AO6" i="1"/>
  <c r="BA6" i="1" s="1"/>
  <c r="AO2" i="1"/>
  <c r="AS2" i="1"/>
  <c r="AW3" i="1"/>
  <c r="BI3" i="1" s="1"/>
  <c r="AO5" i="1"/>
  <c r="BA5" i="1" s="1"/>
  <c r="AS6" i="1"/>
  <c r="BE6" i="1" s="1"/>
  <c r="AO3" i="1"/>
  <c r="BA3" i="1" s="1"/>
  <c r="AS4" i="1"/>
  <c r="BE4" i="1" s="1"/>
  <c r="AW5" i="1"/>
  <c r="BI5" i="1" s="1"/>
  <c r="DJ25" i="1"/>
  <c r="AW2" i="1"/>
  <c r="AO4" i="1"/>
  <c r="BA4" i="1" s="1"/>
  <c r="AS5" i="1"/>
  <c r="BE5" i="1" s="1"/>
  <c r="AW6" i="1"/>
  <c r="BI6" i="1" s="1"/>
  <c r="AO7" i="1"/>
  <c r="BA7" i="1" s="1"/>
  <c r="AS7" i="1"/>
  <c r="BE7" i="1" s="1"/>
  <c r="AW7" i="1"/>
  <c r="BI7" i="1" s="1"/>
  <c r="DO12" i="1"/>
  <c r="DL13" i="1"/>
  <c r="CM30" i="1"/>
  <c r="CM2" i="1" s="1"/>
  <c r="CQ35" i="1"/>
  <c r="CQ7" i="1" s="1"/>
  <c r="CI39" i="1"/>
  <c r="CI11" i="1" s="1"/>
  <c r="CQ45" i="1"/>
  <c r="CQ17" i="1" s="1"/>
  <c r="DC17" i="1" s="1"/>
  <c r="AM2" i="1"/>
  <c r="AQ2" i="1"/>
  <c r="AU2" i="1"/>
  <c r="AM6" i="1"/>
  <c r="AY6" i="1" s="1"/>
  <c r="AQ6" i="1"/>
  <c r="BC6" i="1" s="1"/>
  <c r="AU6" i="1"/>
  <c r="BG6" i="1" s="1"/>
  <c r="AM10" i="1"/>
  <c r="AY10" i="1" s="1"/>
  <c r="AM11" i="1"/>
  <c r="AY11" i="1" s="1"/>
  <c r="AQ13" i="1"/>
  <c r="BC13" i="1" s="1"/>
  <c r="DJ13" i="1"/>
  <c r="AU14" i="1"/>
  <c r="BG14" i="1" s="1"/>
  <c r="AM15" i="1"/>
  <c r="AY15" i="1" s="1"/>
  <c r="AQ16" i="1"/>
  <c r="BC16" i="1" s="1"/>
  <c r="AQ17" i="1"/>
  <c r="BC17" i="1" s="1"/>
  <c r="AQ18" i="1"/>
  <c r="BC18" i="1" s="1"/>
  <c r="AM19" i="1"/>
  <c r="AY19" i="1" s="1"/>
  <c r="AM21" i="1"/>
  <c r="AY21" i="1" s="1"/>
  <c r="AQ21" i="1"/>
  <c r="BC21" i="1" s="1"/>
  <c r="AU21" i="1"/>
  <c r="BG21" i="1" s="1"/>
  <c r="AQ22" i="1"/>
  <c r="BC22" i="1" s="1"/>
  <c r="AU25" i="1"/>
  <c r="BG25" i="1" s="1"/>
  <c r="DH25" i="1"/>
  <c r="CQ31" i="1"/>
  <c r="CQ3" i="1" s="1"/>
  <c r="CM33" i="1"/>
  <c r="CM5" i="1" s="1"/>
  <c r="CI35" i="1"/>
  <c r="CI7" i="1" s="1"/>
  <c r="CU7" i="1" s="1"/>
  <c r="CI37" i="1"/>
  <c r="CI9" i="1" s="1"/>
  <c r="CQ38" i="1"/>
  <c r="CQ10" i="1" s="1"/>
  <c r="DC10" i="1" s="1"/>
  <c r="CM40" i="1"/>
  <c r="CM12" i="1" s="1"/>
  <c r="CM42" i="1"/>
  <c r="CM14" i="1" s="1"/>
  <c r="DK14" i="1" s="1"/>
  <c r="CI45" i="1"/>
  <c r="CI17" i="1" s="1"/>
  <c r="CU17" i="1" s="1"/>
  <c r="CM48" i="1"/>
  <c r="CM20" i="1" s="1"/>
  <c r="CY20" i="1" s="1"/>
  <c r="CM52" i="1"/>
  <c r="CM24" i="1" s="1"/>
  <c r="CY24" i="1" s="1"/>
  <c r="DK11" i="1"/>
  <c r="DP25" i="1"/>
  <c r="CQ33" i="1"/>
  <c r="CQ5" i="1" s="1"/>
  <c r="CI41" i="1"/>
  <c r="CI13" i="1" s="1"/>
  <c r="DG13" i="1" s="1"/>
  <c r="CI53" i="1"/>
  <c r="CI25" i="1" s="1"/>
  <c r="AM3" i="1"/>
  <c r="AY3" i="1" s="1"/>
  <c r="AQ3" i="1"/>
  <c r="BC3" i="1" s="1"/>
  <c r="AU3" i="1"/>
  <c r="BG3" i="1" s="1"/>
  <c r="AM5" i="1"/>
  <c r="AY5" i="1" s="1"/>
  <c r="AQ5" i="1"/>
  <c r="BC5" i="1" s="1"/>
  <c r="AU5" i="1"/>
  <c r="BG5" i="1" s="1"/>
  <c r="AQ9" i="1"/>
  <c r="BC9" i="1" s="1"/>
  <c r="AU10" i="1"/>
  <c r="BG10" i="1" s="1"/>
  <c r="AU11" i="1"/>
  <c r="BG11" i="1" s="1"/>
  <c r="AQ12" i="1"/>
  <c r="BC12" i="1" s="1"/>
  <c r="DN13" i="1"/>
  <c r="DB13" i="1"/>
  <c r="AM14" i="1"/>
  <c r="AY14" i="1" s="1"/>
  <c r="AU15" i="1"/>
  <c r="BG15" i="1" s="1"/>
  <c r="AU19" i="1"/>
  <c r="BG19" i="1" s="1"/>
  <c r="AQ20" i="1"/>
  <c r="BC20" i="1" s="1"/>
  <c r="AQ23" i="1"/>
  <c r="BC23" i="1" s="1"/>
  <c r="AQ24" i="1"/>
  <c r="BC24" i="1" s="1"/>
  <c r="AM25" i="1"/>
  <c r="AY25" i="1" s="1"/>
  <c r="DL25" i="1"/>
  <c r="DR25" i="1"/>
  <c r="CQ30" i="1"/>
  <c r="CQ2" i="1" s="1"/>
  <c r="CM32" i="1"/>
  <c r="CM4" i="1" s="1"/>
  <c r="CM34" i="1"/>
  <c r="CM6" i="1" s="1"/>
  <c r="CI36" i="1"/>
  <c r="CI8" i="1" s="1"/>
  <c r="DG8" i="1" s="1"/>
  <c r="CQ37" i="1"/>
  <c r="CQ9" i="1" s="1"/>
  <c r="DO9" i="1" s="1"/>
  <c r="CQ39" i="1"/>
  <c r="CQ11" i="1" s="1"/>
  <c r="CM41" i="1"/>
  <c r="CM13" i="1" s="1"/>
  <c r="DK13" i="1" s="1"/>
  <c r="CI43" i="1"/>
  <c r="CI15" i="1" s="1"/>
  <c r="CU15" i="1" s="1"/>
  <c r="CI47" i="1"/>
  <c r="CI19" i="1" s="1"/>
  <c r="CU19" i="1" s="1"/>
  <c r="CM50" i="1"/>
  <c r="CM22" i="1" s="1"/>
  <c r="CQ53" i="1"/>
  <c r="CQ25" i="1" s="1"/>
  <c r="CI32" i="1"/>
  <c r="CI4" i="1" s="1"/>
  <c r="CU4" i="1" s="1"/>
  <c r="CM37" i="1"/>
  <c r="CM9" i="1" s="1"/>
  <c r="CQ42" i="1"/>
  <c r="CQ14" i="1" s="1"/>
  <c r="DC14" i="1" s="1"/>
  <c r="CQ49" i="1"/>
  <c r="CQ21" i="1" s="1"/>
  <c r="AM4" i="1"/>
  <c r="AY4" i="1" s="1"/>
  <c r="AQ4" i="1"/>
  <c r="BC4" i="1" s="1"/>
  <c r="AU4" i="1"/>
  <c r="BG4" i="1" s="1"/>
  <c r="AM9" i="1"/>
  <c r="AY9" i="1" s="1"/>
  <c r="AQ10" i="1"/>
  <c r="BC10" i="1" s="1"/>
  <c r="DH13" i="1"/>
  <c r="AQ15" i="1"/>
  <c r="BC15" i="1" s="1"/>
  <c r="AU16" i="1"/>
  <c r="BG16" i="1" s="1"/>
  <c r="AU17" i="1"/>
  <c r="BG17" i="1" s="1"/>
  <c r="AU18" i="1"/>
  <c r="BG18" i="1" s="1"/>
  <c r="AM20" i="1"/>
  <c r="AY20" i="1" s="1"/>
  <c r="AM23" i="1"/>
  <c r="AY23" i="1" s="1"/>
  <c r="DN25" i="1"/>
  <c r="CI31" i="1"/>
  <c r="CI3" i="1" s="1"/>
  <c r="CU3" i="1" s="1"/>
  <c r="CI33" i="1"/>
  <c r="CI5" i="1" s="1"/>
  <c r="CU5" i="1" s="1"/>
  <c r="CQ34" i="1"/>
  <c r="CQ6" i="1" s="1"/>
  <c r="CM36" i="1"/>
  <c r="CM8" i="1" s="1"/>
  <c r="DK8" i="1" s="1"/>
  <c r="CM38" i="1"/>
  <c r="CM10" i="1" s="1"/>
  <c r="CI40" i="1"/>
  <c r="CI12" i="1" s="1"/>
  <c r="DG12" i="1" s="1"/>
  <c r="CQ41" i="1"/>
  <c r="CQ13" i="1" s="1"/>
  <c r="DO13" i="1" s="1"/>
  <c r="AY2" i="1"/>
  <c r="DG7" i="1"/>
  <c r="DR13" i="1"/>
  <c r="DC19" i="1"/>
  <c r="AO13" i="1"/>
  <c r="BA13" i="1" s="1"/>
  <c r="AO12" i="1"/>
  <c r="BA12" i="1" s="1"/>
  <c r="AO11" i="1"/>
  <c r="BA11" i="1" s="1"/>
  <c r="AO10" i="1"/>
  <c r="BA10" i="1" s="1"/>
  <c r="AO9" i="1"/>
  <c r="BA9" i="1" s="1"/>
  <c r="AS13" i="1"/>
  <c r="BE13" i="1" s="1"/>
  <c r="AS12" i="1"/>
  <c r="BE12" i="1" s="1"/>
  <c r="AS11" i="1"/>
  <c r="BE11" i="1" s="1"/>
  <c r="AS10" i="1"/>
  <c r="BE10" i="1" s="1"/>
  <c r="AS9" i="1"/>
  <c r="BE9" i="1" s="1"/>
  <c r="AW13" i="1"/>
  <c r="BI13" i="1" s="1"/>
  <c r="AW12" i="1"/>
  <c r="BI12" i="1" s="1"/>
  <c r="AW11" i="1"/>
  <c r="BI11" i="1" s="1"/>
  <c r="AW10" i="1"/>
  <c r="BI10" i="1" s="1"/>
  <c r="AW9" i="1"/>
  <c r="BI9" i="1" s="1"/>
  <c r="CK41" i="1"/>
  <c r="CK13" i="1" s="1"/>
  <c r="CK39" i="1"/>
  <c r="CK11" i="1" s="1"/>
  <c r="CK37" i="1"/>
  <c r="CK9" i="1" s="1"/>
  <c r="CK35" i="1"/>
  <c r="CK7" i="1" s="1"/>
  <c r="CK33" i="1"/>
  <c r="CK5" i="1" s="1"/>
  <c r="CK31" i="1"/>
  <c r="CK3" i="1" s="1"/>
  <c r="CK40" i="1"/>
  <c r="CK12" i="1" s="1"/>
  <c r="CK38" i="1"/>
  <c r="CK10" i="1" s="1"/>
  <c r="CK36" i="1"/>
  <c r="CK8" i="1" s="1"/>
  <c r="CK34" i="1"/>
  <c r="CK6" i="1" s="1"/>
  <c r="CK32" i="1"/>
  <c r="CK4" i="1" s="1"/>
  <c r="CK30" i="1"/>
  <c r="CK2" i="1" s="1"/>
  <c r="CO40" i="1"/>
  <c r="CO12" i="1" s="1"/>
  <c r="CO38" i="1"/>
  <c r="CO10" i="1" s="1"/>
  <c r="CO36" i="1"/>
  <c r="CO8" i="1" s="1"/>
  <c r="CO34" i="1"/>
  <c r="CO6" i="1" s="1"/>
  <c r="CO32" i="1"/>
  <c r="CO4" i="1" s="1"/>
  <c r="CO30" i="1"/>
  <c r="CO2" i="1" s="1"/>
  <c r="CO41" i="1"/>
  <c r="CO13" i="1" s="1"/>
  <c r="CO39" i="1"/>
  <c r="CO11" i="1" s="1"/>
  <c r="CO37" i="1"/>
  <c r="CO9" i="1" s="1"/>
  <c r="CO35" i="1"/>
  <c r="CO7" i="1" s="1"/>
  <c r="CO33" i="1"/>
  <c r="CO5" i="1" s="1"/>
  <c r="CO31" i="1"/>
  <c r="CO3" i="1" s="1"/>
  <c r="CS41" i="1"/>
  <c r="CS13" i="1" s="1"/>
  <c r="CS39" i="1"/>
  <c r="CS11" i="1" s="1"/>
  <c r="CS37" i="1"/>
  <c r="CS9" i="1" s="1"/>
  <c r="CS35" i="1"/>
  <c r="CS7" i="1" s="1"/>
  <c r="CS33" i="1"/>
  <c r="CS5" i="1" s="1"/>
  <c r="CS31" i="1"/>
  <c r="CS3" i="1" s="1"/>
  <c r="CS40" i="1"/>
  <c r="CS12" i="1" s="1"/>
  <c r="CS38" i="1"/>
  <c r="CS10" i="1" s="1"/>
  <c r="CS36" i="1"/>
  <c r="CS8" i="1" s="1"/>
  <c r="CS34" i="1"/>
  <c r="CS6" i="1" s="1"/>
  <c r="CS32" i="1"/>
  <c r="CS4" i="1" s="1"/>
  <c r="CS30" i="1"/>
  <c r="CS2" i="1" s="1"/>
  <c r="AO25" i="1"/>
  <c r="BA25" i="1" s="1"/>
  <c r="AO24" i="1"/>
  <c r="BA24" i="1" s="1"/>
  <c r="AO22" i="1"/>
  <c r="BA22" i="1" s="1"/>
  <c r="AO20" i="1"/>
  <c r="BA20" i="1" s="1"/>
  <c r="AO23" i="1"/>
  <c r="BA23" i="1" s="1"/>
  <c r="AO19" i="1"/>
  <c r="BA19" i="1" s="1"/>
  <c r="AO17" i="1"/>
  <c r="BA17" i="1" s="1"/>
  <c r="AO16" i="1"/>
  <c r="BA16" i="1" s="1"/>
  <c r="AO14" i="1"/>
  <c r="BA14" i="1" s="1"/>
  <c r="AO18" i="1"/>
  <c r="BA18" i="1" s="1"/>
  <c r="AO15" i="1"/>
  <c r="BA15" i="1" s="1"/>
  <c r="AS25" i="1"/>
  <c r="BE25" i="1" s="1"/>
  <c r="AS24" i="1"/>
  <c r="BE24" i="1" s="1"/>
  <c r="AS22" i="1"/>
  <c r="BE22" i="1" s="1"/>
  <c r="AS20" i="1"/>
  <c r="BE20" i="1" s="1"/>
  <c r="AS23" i="1"/>
  <c r="BE23" i="1" s="1"/>
  <c r="AS19" i="1"/>
  <c r="BE19" i="1" s="1"/>
  <c r="AS17" i="1"/>
  <c r="BE17" i="1" s="1"/>
  <c r="AS16" i="1"/>
  <c r="BE16" i="1" s="1"/>
  <c r="AS14" i="1"/>
  <c r="BE14" i="1" s="1"/>
  <c r="AS18" i="1"/>
  <c r="BE18" i="1" s="1"/>
  <c r="AS15" i="1"/>
  <c r="BE15" i="1" s="1"/>
  <c r="AW25" i="1"/>
  <c r="BI25" i="1" s="1"/>
  <c r="AW24" i="1"/>
  <c r="BI24" i="1" s="1"/>
  <c r="AW22" i="1"/>
  <c r="BI22" i="1" s="1"/>
  <c r="AW20" i="1"/>
  <c r="BI20" i="1" s="1"/>
  <c r="AW23" i="1"/>
  <c r="BI23" i="1" s="1"/>
  <c r="AW19" i="1"/>
  <c r="BI19" i="1" s="1"/>
  <c r="AW17" i="1"/>
  <c r="BI17" i="1" s="1"/>
  <c r="AW16" i="1"/>
  <c r="BI16" i="1" s="1"/>
  <c r="AW14" i="1"/>
  <c r="BI14" i="1" s="1"/>
  <c r="AW18" i="1"/>
  <c r="BI18" i="1" s="1"/>
  <c r="AW15" i="1"/>
  <c r="BI15" i="1" s="1"/>
  <c r="CK53" i="1"/>
  <c r="CK25" i="1" s="1"/>
  <c r="CK51" i="1"/>
  <c r="CK23" i="1" s="1"/>
  <c r="CK49" i="1"/>
  <c r="CK21" i="1" s="1"/>
  <c r="CK47" i="1"/>
  <c r="CK19" i="1" s="1"/>
  <c r="CK45" i="1"/>
  <c r="CK17" i="1" s="1"/>
  <c r="CK43" i="1"/>
  <c r="CK15" i="1" s="1"/>
  <c r="CK52" i="1"/>
  <c r="CK24" i="1" s="1"/>
  <c r="CK50" i="1"/>
  <c r="CK22" i="1" s="1"/>
  <c r="CK48" i="1"/>
  <c r="CK20" i="1" s="1"/>
  <c r="CK46" i="1"/>
  <c r="CK18" i="1" s="1"/>
  <c r="CK44" i="1"/>
  <c r="CK16" i="1" s="1"/>
  <c r="CK42" i="1"/>
  <c r="CK14" i="1" s="1"/>
  <c r="CO52" i="1"/>
  <c r="CO24" i="1" s="1"/>
  <c r="CO50" i="1"/>
  <c r="CO22" i="1" s="1"/>
  <c r="CO48" i="1"/>
  <c r="CO20" i="1" s="1"/>
  <c r="CO46" i="1"/>
  <c r="CO18" i="1" s="1"/>
  <c r="CO44" i="1"/>
  <c r="CO16" i="1" s="1"/>
  <c r="CO42" i="1"/>
  <c r="CO14" i="1" s="1"/>
  <c r="CO53" i="1"/>
  <c r="CO25" i="1" s="1"/>
  <c r="CO51" i="1"/>
  <c r="CO23" i="1" s="1"/>
  <c r="CO49" i="1"/>
  <c r="CO21" i="1" s="1"/>
  <c r="CO47" i="1"/>
  <c r="CO19" i="1" s="1"/>
  <c r="CO45" i="1"/>
  <c r="CO17" i="1" s="1"/>
  <c r="CO43" i="1"/>
  <c r="CO15" i="1" s="1"/>
  <c r="CS53" i="1"/>
  <c r="CS25" i="1" s="1"/>
  <c r="CS51" i="1"/>
  <c r="CS23" i="1" s="1"/>
  <c r="CS49" i="1"/>
  <c r="CS21" i="1" s="1"/>
  <c r="CS47" i="1"/>
  <c r="CS19" i="1" s="1"/>
  <c r="CS45" i="1"/>
  <c r="CS17" i="1" s="1"/>
  <c r="CS43" i="1"/>
  <c r="CS15" i="1" s="1"/>
  <c r="CS52" i="1"/>
  <c r="CS24" i="1" s="1"/>
  <c r="CS50" i="1"/>
  <c r="CS22" i="1" s="1"/>
  <c r="CS48" i="1"/>
  <c r="CS20" i="1" s="1"/>
  <c r="CS46" i="1"/>
  <c r="CS18" i="1" s="1"/>
  <c r="CS44" i="1"/>
  <c r="CS16" i="1" s="1"/>
  <c r="CS42" i="1"/>
  <c r="CS14" i="1" s="1"/>
  <c r="DK16" i="1"/>
  <c r="CY16" i="1"/>
  <c r="BB2" i="1"/>
  <c r="BF2" i="1"/>
  <c r="BJ2" i="1"/>
  <c r="CZ13" i="1"/>
  <c r="DP13" i="1"/>
  <c r="AZ2" i="1"/>
  <c r="BD2" i="1"/>
  <c r="BH2" i="1"/>
  <c r="CY14" i="1"/>
  <c r="CY9" i="1"/>
  <c r="CU10" i="1"/>
  <c r="CU11" i="1"/>
  <c r="CY11" i="1"/>
  <c r="DC12" i="1"/>
  <c r="CY13" i="1"/>
  <c r="DC13" i="1"/>
  <c r="DC21" i="1"/>
  <c r="CI52" i="1"/>
  <c r="CI24" i="1" s="1"/>
  <c r="CI50" i="1"/>
  <c r="CI22" i="1" s="1"/>
  <c r="CI48" i="1"/>
  <c r="CI20" i="1" s="1"/>
  <c r="CI46" i="1"/>
  <c r="CI18" i="1" s="1"/>
  <c r="CI44" i="1"/>
  <c r="CI16" i="1" s="1"/>
  <c r="CM53" i="1"/>
  <c r="CM25" i="1" s="1"/>
  <c r="CM51" i="1"/>
  <c r="CM23" i="1" s="1"/>
  <c r="CM49" i="1"/>
  <c r="CM21" i="1" s="1"/>
  <c r="CM47" i="1"/>
  <c r="CM19" i="1" s="1"/>
  <c r="CM45" i="1"/>
  <c r="CM17" i="1" s="1"/>
  <c r="CM43" i="1"/>
  <c r="CM15" i="1" s="1"/>
  <c r="CQ52" i="1"/>
  <c r="CQ24" i="1" s="1"/>
  <c r="CQ50" i="1"/>
  <c r="CQ22" i="1" s="1"/>
  <c r="CQ48" i="1"/>
  <c r="CQ20" i="1" s="1"/>
  <c r="CQ46" i="1"/>
  <c r="CQ18" i="1" s="1"/>
  <c r="CQ44" i="1"/>
  <c r="CQ16" i="1" s="1"/>
  <c r="CI30" i="1"/>
  <c r="CI2" i="1" s="1"/>
  <c r="CM31" i="1"/>
  <c r="CM3" i="1" s="1"/>
  <c r="CQ32" i="1"/>
  <c r="CQ4" i="1" s="1"/>
  <c r="CI34" i="1"/>
  <c r="CI6" i="1" s="1"/>
  <c r="CM35" i="1"/>
  <c r="CM7" i="1" s="1"/>
  <c r="CQ36" i="1"/>
  <c r="CQ8" i="1" s="1"/>
  <c r="CI42" i="1"/>
  <c r="CI14" i="1" s="1"/>
  <c r="CQ43" i="1"/>
  <c r="CQ15" i="1" s="1"/>
  <c r="CM46" i="1"/>
  <c r="CM18" i="1" s="1"/>
  <c r="CI49" i="1"/>
  <c r="CI21" i="1" s="1"/>
  <c r="CQ51" i="1"/>
  <c r="CQ23" i="1" s="1"/>
  <c r="CU23" i="1"/>
  <c r="CX25" i="1"/>
  <c r="DB25" i="1"/>
  <c r="DF25" i="1"/>
  <c r="CV25" i="1"/>
  <c r="CZ25" i="1"/>
  <c r="DD25" i="1"/>
  <c r="CJ30" i="1"/>
  <c r="CJ2" i="1" s="1"/>
  <c r="CN30" i="1"/>
  <c r="CN2" i="1" s="1"/>
  <c r="CR30" i="1"/>
  <c r="CR2" i="1" s="1"/>
  <c r="CJ31" i="1"/>
  <c r="CJ3" i="1" s="1"/>
  <c r="CN31" i="1"/>
  <c r="CN3" i="1" s="1"/>
  <c r="CR31" i="1"/>
  <c r="CR3" i="1" s="1"/>
  <c r="CJ32" i="1"/>
  <c r="CJ4" i="1" s="1"/>
  <c r="CN32" i="1"/>
  <c r="CN4" i="1" s="1"/>
  <c r="CR32" i="1"/>
  <c r="CR4" i="1" s="1"/>
  <c r="CJ33" i="1"/>
  <c r="CJ5" i="1" s="1"/>
  <c r="CN33" i="1"/>
  <c r="CN5" i="1" s="1"/>
  <c r="CR33" i="1"/>
  <c r="CR5" i="1" s="1"/>
  <c r="CJ34" i="1"/>
  <c r="CJ6" i="1" s="1"/>
  <c r="CN34" i="1"/>
  <c r="CN6" i="1" s="1"/>
  <c r="CR34" i="1"/>
  <c r="CR6" i="1" s="1"/>
  <c r="CJ35" i="1"/>
  <c r="CJ7" i="1" s="1"/>
  <c r="CN35" i="1"/>
  <c r="CN7" i="1" s="1"/>
  <c r="CR35" i="1"/>
  <c r="CR7" i="1" s="1"/>
  <c r="CJ36" i="1"/>
  <c r="CJ8" i="1" s="1"/>
  <c r="CN36" i="1"/>
  <c r="CN8" i="1" s="1"/>
  <c r="CR36" i="1"/>
  <c r="CR8" i="1" s="1"/>
  <c r="CJ37" i="1"/>
  <c r="CJ9" i="1" s="1"/>
  <c r="CN37" i="1"/>
  <c r="CN9" i="1" s="1"/>
  <c r="CR37" i="1"/>
  <c r="CR9" i="1" s="1"/>
  <c r="CJ38" i="1"/>
  <c r="CJ10" i="1" s="1"/>
  <c r="CN38" i="1"/>
  <c r="CN10" i="1" s="1"/>
  <c r="CR38" i="1"/>
  <c r="CR10" i="1" s="1"/>
  <c r="CJ39" i="1"/>
  <c r="CJ11" i="1" s="1"/>
  <c r="CN39" i="1"/>
  <c r="CN11" i="1" s="1"/>
  <c r="CR39" i="1"/>
  <c r="CR11" i="1" s="1"/>
  <c r="CJ40" i="1"/>
  <c r="CJ12" i="1" s="1"/>
  <c r="CN40" i="1"/>
  <c r="CN12" i="1" s="1"/>
  <c r="CR40" i="1"/>
  <c r="CR12" i="1" s="1"/>
  <c r="CJ42" i="1"/>
  <c r="CJ14" i="1" s="1"/>
  <c r="CN42" i="1"/>
  <c r="CN14" i="1" s="1"/>
  <c r="CR42" i="1"/>
  <c r="CR14" i="1" s="1"/>
  <c r="CJ43" i="1"/>
  <c r="CJ15" i="1" s="1"/>
  <c r="CN43" i="1"/>
  <c r="CN15" i="1" s="1"/>
  <c r="CR43" i="1"/>
  <c r="CR15" i="1" s="1"/>
  <c r="CJ44" i="1"/>
  <c r="CJ16" i="1" s="1"/>
  <c r="CN44" i="1"/>
  <c r="CN16" i="1" s="1"/>
  <c r="CR44" i="1"/>
  <c r="CR16" i="1" s="1"/>
  <c r="CJ45" i="1"/>
  <c r="CJ17" i="1" s="1"/>
  <c r="CN45" i="1"/>
  <c r="CN17" i="1" s="1"/>
  <c r="CR45" i="1"/>
  <c r="CR17" i="1" s="1"/>
  <c r="CJ46" i="1"/>
  <c r="CJ18" i="1" s="1"/>
  <c r="CN46" i="1"/>
  <c r="CN18" i="1" s="1"/>
  <c r="CR46" i="1"/>
  <c r="CR18" i="1" s="1"/>
  <c r="CJ47" i="1"/>
  <c r="CJ19" i="1" s="1"/>
  <c r="CN47" i="1"/>
  <c r="CN19" i="1" s="1"/>
  <c r="CR47" i="1"/>
  <c r="CR19" i="1" s="1"/>
  <c r="CJ48" i="1"/>
  <c r="CJ20" i="1" s="1"/>
  <c r="CN48" i="1"/>
  <c r="CN20" i="1" s="1"/>
  <c r="CR48" i="1"/>
  <c r="CR20" i="1" s="1"/>
  <c r="CJ49" i="1"/>
  <c r="CJ21" i="1" s="1"/>
  <c r="CN49" i="1"/>
  <c r="CN21" i="1" s="1"/>
  <c r="CR49" i="1"/>
  <c r="CR21" i="1" s="1"/>
  <c r="CJ50" i="1"/>
  <c r="CJ22" i="1" s="1"/>
  <c r="CN50" i="1"/>
  <c r="CN22" i="1" s="1"/>
  <c r="CR50" i="1"/>
  <c r="CR22" i="1" s="1"/>
  <c r="CJ51" i="1"/>
  <c r="CJ23" i="1" s="1"/>
  <c r="CN51" i="1"/>
  <c r="CN23" i="1" s="1"/>
  <c r="CR51" i="1"/>
  <c r="CR23" i="1" s="1"/>
  <c r="CJ52" i="1"/>
  <c r="CJ24" i="1" s="1"/>
  <c r="CN52" i="1"/>
  <c r="CN24" i="1" s="1"/>
  <c r="CR52" i="1"/>
  <c r="CR24" i="1" s="1"/>
  <c r="CL30" i="1"/>
  <c r="CL2" i="1" s="1"/>
  <c r="CP30" i="1"/>
  <c r="CP2" i="1" s="1"/>
  <c r="CT30" i="1"/>
  <c r="CT2" i="1" s="1"/>
  <c r="CL31" i="1"/>
  <c r="CL3" i="1" s="1"/>
  <c r="CP31" i="1"/>
  <c r="CP3" i="1" s="1"/>
  <c r="CT31" i="1"/>
  <c r="CT3" i="1" s="1"/>
  <c r="CL32" i="1"/>
  <c r="CL4" i="1" s="1"/>
  <c r="CP32" i="1"/>
  <c r="CP4" i="1" s="1"/>
  <c r="CT32" i="1"/>
  <c r="CT4" i="1" s="1"/>
  <c r="CL33" i="1"/>
  <c r="CL5" i="1" s="1"/>
  <c r="CP33" i="1"/>
  <c r="CP5" i="1" s="1"/>
  <c r="CT33" i="1"/>
  <c r="CT5" i="1" s="1"/>
  <c r="CL34" i="1"/>
  <c r="CL6" i="1" s="1"/>
  <c r="CP34" i="1"/>
  <c r="CP6" i="1" s="1"/>
  <c r="CT34" i="1"/>
  <c r="CT6" i="1" s="1"/>
  <c r="CL35" i="1"/>
  <c r="CL7" i="1" s="1"/>
  <c r="CP35" i="1"/>
  <c r="CP7" i="1" s="1"/>
  <c r="CT35" i="1"/>
  <c r="CT7" i="1" s="1"/>
  <c r="CL36" i="1"/>
  <c r="CL8" i="1" s="1"/>
  <c r="CP36" i="1"/>
  <c r="CP8" i="1" s="1"/>
  <c r="CT36" i="1"/>
  <c r="CT8" i="1" s="1"/>
  <c r="CL37" i="1"/>
  <c r="CL9" i="1" s="1"/>
  <c r="CP37" i="1"/>
  <c r="CP9" i="1" s="1"/>
  <c r="CT37" i="1"/>
  <c r="CT9" i="1" s="1"/>
  <c r="CL38" i="1"/>
  <c r="CL10" i="1" s="1"/>
  <c r="CP38" i="1"/>
  <c r="CP10" i="1" s="1"/>
  <c r="CT38" i="1"/>
  <c r="CT10" i="1" s="1"/>
  <c r="CL39" i="1"/>
  <c r="CL11" i="1" s="1"/>
  <c r="CP39" i="1"/>
  <c r="CP11" i="1" s="1"/>
  <c r="CT39" i="1"/>
  <c r="CT11" i="1" s="1"/>
  <c r="CL40" i="1"/>
  <c r="CL12" i="1" s="1"/>
  <c r="CP40" i="1"/>
  <c r="CP12" i="1" s="1"/>
  <c r="CT40" i="1"/>
  <c r="CT12" i="1" s="1"/>
  <c r="CL42" i="1"/>
  <c r="CL14" i="1" s="1"/>
  <c r="CP42" i="1"/>
  <c r="CP14" i="1" s="1"/>
  <c r="CT42" i="1"/>
  <c r="CT14" i="1" s="1"/>
  <c r="CL43" i="1"/>
  <c r="CL15" i="1" s="1"/>
  <c r="CP43" i="1"/>
  <c r="CP15" i="1" s="1"/>
  <c r="CT43" i="1"/>
  <c r="CT15" i="1" s="1"/>
  <c r="CL44" i="1"/>
  <c r="CL16" i="1" s="1"/>
  <c r="CP44" i="1"/>
  <c r="CP16" i="1" s="1"/>
  <c r="CT44" i="1"/>
  <c r="CT16" i="1" s="1"/>
  <c r="CL45" i="1"/>
  <c r="CL17" i="1" s="1"/>
  <c r="CP45" i="1"/>
  <c r="CP17" i="1" s="1"/>
  <c r="CT45" i="1"/>
  <c r="CT17" i="1" s="1"/>
  <c r="CL46" i="1"/>
  <c r="CL18" i="1" s="1"/>
  <c r="CP46" i="1"/>
  <c r="CP18" i="1" s="1"/>
  <c r="CT46" i="1"/>
  <c r="CT18" i="1" s="1"/>
  <c r="CL47" i="1"/>
  <c r="CL19" i="1" s="1"/>
  <c r="CP47" i="1"/>
  <c r="CP19" i="1" s="1"/>
  <c r="CT47" i="1"/>
  <c r="CT19" i="1" s="1"/>
  <c r="CL48" i="1"/>
  <c r="CL20" i="1" s="1"/>
  <c r="CP48" i="1"/>
  <c r="CP20" i="1" s="1"/>
  <c r="CT48" i="1"/>
  <c r="CT20" i="1" s="1"/>
  <c r="CL49" i="1"/>
  <c r="CL21" i="1" s="1"/>
  <c r="CP49" i="1"/>
  <c r="CP21" i="1" s="1"/>
  <c r="CT49" i="1"/>
  <c r="CT21" i="1" s="1"/>
  <c r="CL50" i="1"/>
  <c r="CL22" i="1" s="1"/>
  <c r="CP50" i="1"/>
  <c r="CP22" i="1" s="1"/>
  <c r="CT50" i="1"/>
  <c r="CT22" i="1" s="1"/>
  <c r="CL51" i="1"/>
  <c r="CL23" i="1" s="1"/>
  <c r="CP51" i="1"/>
  <c r="CP23" i="1" s="1"/>
  <c r="CT51" i="1"/>
  <c r="CT23" i="1" s="1"/>
  <c r="CL52" i="1"/>
  <c r="CL24" i="1" s="1"/>
  <c r="CP52" i="1"/>
  <c r="CP24" i="1" s="1"/>
  <c r="CT52" i="1"/>
  <c r="CT24" i="1" s="1"/>
  <c r="CT26" i="1" l="1"/>
  <c r="CT27" i="1"/>
  <c r="CJ26" i="1"/>
  <c r="CJ27" i="1"/>
  <c r="BB26" i="1"/>
  <c r="BB27" i="1"/>
  <c r="CS27" i="1"/>
  <c r="CS26" i="1"/>
  <c r="CK26" i="1"/>
  <c r="CK27" i="1"/>
  <c r="AM26" i="1"/>
  <c r="AM27" i="1"/>
  <c r="CM26" i="1"/>
  <c r="CM27" i="1"/>
  <c r="BH26" i="1"/>
  <c r="BH27" i="1"/>
  <c r="AW26" i="1"/>
  <c r="AW27" i="1"/>
  <c r="CL26" i="1"/>
  <c r="CL27" i="1"/>
  <c r="CR26" i="1"/>
  <c r="CR27" i="1"/>
  <c r="CI26" i="1"/>
  <c r="CI27" i="1"/>
  <c r="BD26" i="1"/>
  <c r="BD27" i="1"/>
  <c r="BJ26" i="1"/>
  <c r="BJ27" i="1"/>
  <c r="CO26" i="1"/>
  <c r="CO27" i="1"/>
  <c r="CQ26" i="1"/>
  <c r="CQ27" i="1"/>
  <c r="BG2" i="1"/>
  <c r="AU26" i="1"/>
  <c r="AU27" i="1"/>
  <c r="BA2" i="1"/>
  <c r="AO27" i="1"/>
  <c r="AO26" i="1"/>
  <c r="CP26" i="1"/>
  <c r="CP27" i="1"/>
  <c r="BE2" i="1"/>
  <c r="AS27" i="1"/>
  <c r="AS26" i="1"/>
  <c r="CN26" i="1"/>
  <c r="CN27" i="1"/>
  <c r="AZ26" i="1"/>
  <c r="AZ27" i="1"/>
  <c r="BF26" i="1"/>
  <c r="BF27" i="1"/>
  <c r="BI2" i="1"/>
  <c r="AY26" i="1"/>
  <c r="AY27" i="1"/>
  <c r="BC2" i="1"/>
  <c r="AQ26" i="1"/>
  <c r="AQ27" i="1"/>
  <c r="CU12" i="1"/>
  <c r="DO19" i="1"/>
  <c r="DK10" i="1"/>
  <c r="CU8" i="1"/>
  <c r="DO21" i="1"/>
  <c r="DC9" i="1"/>
  <c r="DO14" i="1"/>
  <c r="DK20" i="1"/>
  <c r="CY10" i="1"/>
  <c r="DG9" i="1"/>
  <c r="DG17" i="1"/>
  <c r="CU9" i="1"/>
  <c r="CY8" i="1"/>
  <c r="DG4" i="1"/>
  <c r="DO11" i="1"/>
  <c r="DK24" i="1"/>
  <c r="DK12" i="1"/>
  <c r="DO10" i="1"/>
  <c r="DG10" i="1"/>
  <c r="DK4" i="1"/>
  <c r="CY4" i="1"/>
  <c r="CU13" i="1"/>
  <c r="DO17" i="1"/>
  <c r="DG3" i="1"/>
  <c r="DC6" i="1"/>
  <c r="DO6" i="1"/>
  <c r="DC25" i="1"/>
  <c r="DO25" i="1"/>
  <c r="DK6" i="1"/>
  <c r="CY6" i="1"/>
  <c r="CU25" i="1"/>
  <c r="DG25" i="1"/>
  <c r="DK2" i="1"/>
  <c r="CY2" i="1"/>
  <c r="CY12" i="1"/>
  <c r="DG5" i="1"/>
  <c r="DK9" i="1"/>
  <c r="DO2" i="1"/>
  <c r="DC2" i="1"/>
  <c r="DO5" i="1"/>
  <c r="DC5" i="1"/>
  <c r="DO3" i="1"/>
  <c r="DC3" i="1"/>
  <c r="DG11" i="1"/>
  <c r="DG23" i="1"/>
  <c r="DK22" i="1"/>
  <c r="CY22" i="1"/>
  <c r="DK5" i="1"/>
  <c r="CY5" i="1"/>
  <c r="DC11" i="1"/>
  <c r="DG19" i="1"/>
  <c r="DG15" i="1"/>
  <c r="DC7" i="1"/>
  <c r="DO7" i="1"/>
  <c r="DR24" i="1"/>
  <c r="DF24" i="1"/>
  <c r="DJ22" i="1"/>
  <c r="CX22" i="1"/>
  <c r="DB19" i="1"/>
  <c r="DN19" i="1"/>
  <c r="DF16" i="1"/>
  <c r="DR16" i="1"/>
  <c r="CX14" i="1"/>
  <c r="DJ14" i="1"/>
  <c r="DB10" i="1"/>
  <c r="DN10" i="1"/>
  <c r="DR7" i="1"/>
  <c r="DF7" i="1"/>
  <c r="DR3" i="1"/>
  <c r="DF3" i="1"/>
  <c r="DH24" i="1"/>
  <c r="CV24" i="1"/>
  <c r="CV20" i="1"/>
  <c r="DH20" i="1"/>
  <c r="CZ17" i="1"/>
  <c r="DL17" i="1"/>
  <c r="DD14" i="1"/>
  <c r="DP14" i="1"/>
  <c r="DH11" i="1"/>
  <c r="CV11" i="1"/>
  <c r="CZ8" i="1"/>
  <c r="DL8" i="1"/>
  <c r="DP5" i="1"/>
  <c r="DD5" i="1"/>
  <c r="DH3" i="1"/>
  <c r="CV3" i="1"/>
  <c r="DG21" i="1"/>
  <c r="CU21" i="1"/>
  <c r="DO8" i="1"/>
  <c r="DC8" i="1"/>
  <c r="DO20" i="1"/>
  <c r="DC20" i="1"/>
  <c r="DK25" i="1"/>
  <c r="CY25" i="1"/>
  <c r="DQ16" i="1"/>
  <c r="DE16" i="1"/>
  <c r="DE21" i="1"/>
  <c r="DQ21" i="1"/>
  <c r="DM25" i="1"/>
  <c r="DA25" i="1"/>
  <c r="DI16" i="1"/>
  <c r="CW16" i="1"/>
  <c r="CW21" i="1"/>
  <c r="DI21" i="1"/>
  <c r="DQ2" i="1"/>
  <c r="DE2" i="1"/>
  <c r="DQ7" i="1"/>
  <c r="DE7" i="1"/>
  <c r="DM11" i="1"/>
  <c r="DA11" i="1"/>
  <c r="DI2" i="1"/>
  <c r="CW2" i="1"/>
  <c r="DI7" i="1"/>
  <c r="CW7" i="1"/>
  <c r="DN24" i="1"/>
  <c r="DB24" i="1"/>
  <c r="DF21" i="1"/>
  <c r="DR21" i="1"/>
  <c r="DJ19" i="1"/>
  <c r="CX19" i="1"/>
  <c r="DN16" i="1"/>
  <c r="DB16" i="1"/>
  <c r="DR12" i="1"/>
  <c r="DF12" i="1"/>
  <c r="DJ10" i="1"/>
  <c r="CX10" i="1"/>
  <c r="DN7" i="1"/>
  <c r="DB7" i="1"/>
  <c r="DR4" i="1"/>
  <c r="DF4" i="1"/>
  <c r="DJ2" i="1"/>
  <c r="CX2" i="1"/>
  <c r="CZ22" i="1"/>
  <c r="DL22" i="1"/>
  <c r="DP19" i="1"/>
  <c r="DD19" i="1"/>
  <c r="DH17" i="1"/>
  <c r="CV17" i="1"/>
  <c r="DL14" i="1"/>
  <c r="CZ14" i="1"/>
  <c r="DD10" i="1"/>
  <c r="DP10" i="1"/>
  <c r="DH8" i="1"/>
  <c r="CV8" i="1"/>
  <c r="DL5" i="1"/>
  <c r="CZ5" i="1"/>
  <c r="DP2" i="1"/>
  <c r="DD2" i="1"/>
  <c r="DK7" i="1"/>
  <c r="CY7" i="1"/>
  <c r="DC22" i="1"/>
  <c r="DO22" i="1"/>
  <c r="DG16" i="1"/>
  <c r="CU16" i="1"/>
  <c r="DQ18" i="1"/>
  <c r="DE18" i="1"/>
  <c r="DQ23" i="1"/>
  <c r="DE23" i="1"/>
  <c r="DM14" i="1"/>
  <c r="DA14" i="1"/>
  <c r="DI18" i="1"/>
  <c r="CW18" i="1"/>
  <c r="DI23" i="1"/>
  <c r="CW23" i="1"/>
  <c r="DQ12" i="1"/>
  <c r="DE12" i="1"/>
  <c r="DM5" i="1"/>
  <c r="DA5" i="1"/>
  <c r="DM8" i="1"/>
  <c r="DA8" i="1"/>
  <c r="DI12" i="1"/>
  <c r="CW12" i="1"/>
  <c r="DR23" i="1"/>
  <c r="DF23" i="1"/>
  <c r="DN22" i="1"/>
  <c r="DB22" i="1"/>
  <c r="CX21" i="1"/>
  <c r="DJ21" i="1"/>
  <c r="DF19" i="1"/>
  <c r="DR19" i="1"/>
  <c r="DN18" i="1"/>
  <c r="DB18" i="1"/>
  <c r="CX17" i="1"/>
  <c r="DJ17" i="1"/>
  <c r="DF15" i="1"/>
  <c r="DR15" i="1"/>
  <c r="DB14" i="1"/>
  <c r="DN14" i="1"/>
  <c r="DJ12" i="1"/>
  <c r="CX12" i="1"/>
  <c r="DR10" i="1"/>
  <c r="DF10" i="1"/>
  <c r="DN9" i="1"/>
  <c r="DB9" i="1"/>
  <c r="CX8" i="1"/>
  <c r="DJ8" i="1"/>
  <c r="DR6" i="1"/>
  <c r="DF6" i="1"/>
  <c r="DN5" i="1"/>
  <c r="DB5" i="1"/>
  <c r="DJ4" i="1"/>
  <c r="CX4" i="1"/>
  <c r="DR2" i="1"/>
  <c r="DF2" i="1"/>
  <c r="DL24" i="1"/>
  <c r="CZ24" i="1"/>
  <c r="DH23" i="1"/>
  <c r="CV23" i="1"/>
  <c r="DP21" i="1"/>
  <c r="DD21" i="1"/>
  <c r="DL20" i="1"/>
  <c r="CZ20" i="1"/>
  <c r="DH19" i="1"/>
  <c r="CV19" i="1"/>
  <c r="DP17" i="1"/>
  <c r="DD17" i="1"/>
  <c r="DL16" i="1"/>
  <c r="CZ16" i="1"/>
  <c r="DH15" i="1"/>
  <c r="CV15" i="1"/>
  <c r="DD12" i="1"/>
  <c r="DP12" i="1"/>
  <c r="DL11" i="1"/>
  <c r="CZ11" i="1"/>
  <c r="DH10" i="1"/>
  <c r="CV10" i="1"/>
  <c r="DP8" i="1"/>
  <c r="DD8" i="1"/>
  <c r="DL7" i="1"/>
  <c r="CZ7" i="1"/>
  <c r="DH6" i="1"/>
  <c r="CV6" i="1"/>
  <c r="DP4" i="1"/>
  <c r="DD4" i="1"/>
  <c r="DL3" i="1"/>
  <c r="CZ3" i="1"/>
  <c r="DH2" i="1"/>
  <c r="CV2" i="1"/>
  <c r="DO23" i="1"/>
  <c r="DC23" i="1"/>
  <c r="DG14" i="1"/>
  <c r="CU14" i="1"/>
  <c r="DC4" i="1"/>
  <c r="DO4" i="1"/>
  <c r="DO18" i="1"/>
  <c r="DC18" i="1"/>
  <c r="DK15" i="1"/>
  <c r="CY15" i="1"/>
  <c r="CY23" i="1"/>
  <c r="DK23" i="1"/>
  <c r="DG20" i="1"/>
  <c r="CU20" i="1"/>
  <c r="DQ14" i="1"/>
  <c r="DE14" i="1"/>
  <c r="DQ22" i="1"/>
  <c r="DE22" i="1"/>
  <c r="DQ19" i="1"/>
  <c r="DE19" i="1"/>
  <c r="DM15" i="1"/>
  <c r="DA15" i="1"/>
  <c r="DA23" i="1"/>
  <c r="DM23" i="1"/>
  <c r="DA18" i="1"/>
  <c r="DM18" i="1"/>
  <c r="DI14" i="1"/>
  <c r="CW14" i="1"/>
  <c r="DI22" i="1"/>
  <c r="CW22" i="1"/>
  <c r="CW19" i="1"/>
  <c r="DI19" i="1"/>
  <c r="DQ8" i="1"/>
  <c r="DE8" i="1"/>
  <c r="DQ5" i="1"/>
  <c r="DE5" i="1"/>
  <c r="DQ13" i="1"/>
  <c r="DE13" i="1"/>
  <c r="DM9" i="1"/>
  <c r="DA9" i="1"/>
  <c r="DM4" i="1"/>
  <c r="DA4" i="1"/>
  <c r="DM12" i="1"/>
  <c r="DA12" i="1"/>
  <c r="DI8" i="1"/>
  <c r="CW8" i="1"/>
  <c r="DI5" i="1"/>
  <c r="CW5" i="1"/>
  <c r="DI13" i="1"/>
  <c r="CW13" i="1"/>
  <c r="DN23" i="1"/>
  <c r="DB23" i="1"/>
  <c r="DR20" i="1"/>
  <c r="DF20" i="1"/>
  <c r="CX18" i="1"/>
  <c r="DJ18" i="1"/>
  <c r="DN15" i="1"/>
  <c r="DB15" i="1"/>
  <c r="DR11" i="1"/>
  <c r="DF11" i="1"/>
  <c r="CX9" i="1"/>
  <c r="DJ9" i="1"/>
  <c r="DN6" i="1"/>
  <c r="DB6" i="1"/>
  <c r="DJ5" i="1"/>
  <c r="CX5" i="1"/>
  <c r="DN2" i="1"/>
  <c r="DB2" i="1"/>
  <c r="DP22" i="1"/>
  <c r="DD22" i="1"/>
  <c r="DL21" i="1"/>
  <c r="CZ21" i="1"/>
  <c r="DD18" i="1"/>
  <c r="DP18" i="1"/>
  <c r="CV16" i="1"/>
  <c r="DH16" i="1"/>
  <c r="DL12" i="1"/>
  <c r="CZ12" i="1"/>
  <c r="DP9" i="1"/>
  <c r="DD9" i="1"/>
  <c r="DH7" i="1"/>
  <c r="CV7" i="1"/>
  <c r="DL4" i="1"/>
  <c r="CZ4" i="1"/>
  <c r="DK3" i="1"/>
  <c r="CY3" i="1"/>
  <c r="DK17" i="1"/>
  <c r="CY17" i="1"/>
  <c r="CU22" i="1"/>
  <c r="DG22" i="1"/>
  <c r="DQ24" i="1"/>
  <c r="DE24" i="1"/>
  <c r="DM17" i="1"/>
  <c r="DA17" i="1"/>
  <c r="DM20" i="1"/>
  <c r="DA20" i="1"/>
  <c r="DI24" i="1"/>
  <c r="CW24" i="1"/>
  <c r="DQ10" i="1"/>
  <c r="DE10" i="1"/>
  <c r="DM3" i="1"/>
  <c r="DA3" i="1"/>
  <c r="DM6" i="1"/>
  <c r="DA6" i="1"/>
  <c r="DI10" i="1"/>
  <c r="CW10" i="1"/>
  <c r="DJ23" i="1"/>
  <c r="CX23" i="1"/>
  <c r="DN20" i="1"/>
  <c r="DB20" i="1"/>
  <c r="DF17" i="1"/>
  <c r="DR17" i="1"/>
  <c r="CX15" i="1"/>
  <c r="DJ15" i="1"/>
  <c r="DB11" i="1"/>
  <c r="DN11" i="1"/>
  <c r="DF8" i="1"/>
  <c r="DR8" i="1"/>
  <c r="DJ6" i="1"/>
  <c r="CX6" i="1"/>
  <c r="DN3" i="1"/>
  <c r="DB3" i="1"/>
  <c r="DP23" i="1"/>
  <c r="DD23" i="1"/>
  <c r="DH21" i="1"/>
  <c r="CV21" i="1"/>
  <c r="DL18" i="1"/>
  <c r="CZ18" i="1"/>
  <c r="DD15" i="1"/>
  <c r="DP15" i="1"/>
  <c r="CV12" i="1"/>
  <c r="DH12" i="1"/>
  <c r="CZ9" i="1"/>
  <c r="DL9" i="1"/>
  <c r="DP6" i="1"/>
  <c r="DD6" i="1"/>
  <c r="DH4" i="1"/>
  <c r="CV4" i="1"/>
  <c r="DK18" i="1"/>
  <c r="CY18" i="1"/>
  <c r="DG2" i="1"/>
  <c r="DK19" i="1"/>
  <c r="CY19" i="1"/>
  <c r="DG24" i="1"/>
  <c r="CU24" i="1"/>
  <c r="DQ15" i="1"/>
  <c r="DE15" i="1"/>
  <c r="DA19" i="1"/>
  <c r="DM19" i="1"/>
  <c r="DM22" i="1"/>
  <c r="DA22" i="1"/>
  <c r="DI15" i="1"/>
  <c r="CW15" i="1"/>
  <c r="DQ4" i="1"/>
  <c r="DE4" i="1"/>
  <c r="DQ9" i="1"/>
  <c r="DE9" i="1"/>
  <c r="DM13" i="1"/>
  <c r="DA13" i="1"/>
  <c r="DI4" i="1"/>
  <c r="CW4" i="1"/>
  <c r="DI9" i="1"/>
  <c r="CW9" i="1"/>
  <c r="DJ24" i="1"/>
  <c r="CX24" i="1"/>
  <c r="DR22" i="1"/>
  <c r="DF22" i="1"/>
  <c r="DN21" i="1"/>
  <c r="DB21" i="1"/>
  <c r="DJ20" i="1"/>
  <c r="CX20" i="1"/>
  <c r="DF18" i="1"/>
  <c r="DR18" i="1"/>
  <c r="DN17" i="1"/>
  <c r="DB17" i="1"/>
  <c r="CX16" i="1"/>
  <c r="DJ16" i="1"/>
  <c r="DR14" i="1"/>
  <c r="DF14" i="1"/>
  <c r="DB12" i="1"/>
  <c r="DN12" i="1"/>
  <c r="DJ11" i="1"/>
  <c r="CX11" i="1"/>
  <c r="DR9" i="1"/>
  <c r="DF9" i="1"/>
  <c r="DB8" i="1"/>
  <c r="DN8" i="1"/>
  <c r="DJ7" i="1"/>
  <c r="CX7" i="1"/>
  <c r="DR5" i="1"/>
  <c r="DF5" i="1"/>
  <c r="DN4" i="1"/>
  <c r="DB4" i="1"/>
  <c r="DJ3" i="1"/>
  <c r="CX3" i="1"/>
  <c r="DP24" i="1"/>
  <c r="DD24" i="1"/>
  <c r="DL23" i="1"/>
  <c r="CZ23" i="1"/>
  <c r="DH22" i="1"/>
  <c r="CV22" i="1"/>
  <c r="DD20" i="1"/>
  <c r="DP20" i="1"/>
  <c r="CZ19" i="1"/>
  <c r="DL19" i="1"/>
  <c r="CV18" i="1"/>
  <c r="DH18" i="1"/>
  <c r="DD16" i="1"/>
  <c r="DP16" i="1"/>
  <c r="DL15" i="1"/>
  <c r="CZ15" i="1"/>
  <c r="CV14" i="1"/>
  <c r="DH14" i="1"/>
  <c r="DP11" i="1"/>
  <c r="DD11" i="1"/>
  <c r="CZ10" i="1"/>
  <c r="DL10" i="1"/>
  <c r="DH9" i="1"/>
  <c r="CV9" i="1"/>
  <c r="DP7" i="1"/>
  <c r="DD7" i="1"/>
  <c r="DL6" i="1"/>
  <c r="CZ6" i="1"/>
  <c r="DH5" i="1"/>
  <c r="CV5" i="1"/>
  <c r="DP3" i="1"/>
  <c r="DD3" i="1"/>
  <c r="DL2" i="1"/>
  <c r="CZ2" i="1"/>
  <c r="DO15" i="1"/>
  <c r="DC15" i="1"/>
  <c r="CU6" i="1"/>
  <c r="DG6" i="1"/>
  <c r="DO16" i="1"/>
  <c r="DC16" i="1"/>
  <c r="DO24" i="1"/>
  <c r="DC24" i="1"/>
  <c r="DK21" i="1"/>
  <c r="CY21" i="1"/>
  <c r="DG18" i="1"/>
  <c r="CU18" i="1"/>
  <c r="DQ20" i="1"/>
  <c r="DE20" i="1"/>
  <c r="DQ17" i="1"/>
  <c r="DE17" i="1"/>
  <c r="DE25" i="1"/>
  <c r="DQ25" i="1"/>
  <c r="DM21" i="1"/>
  <c r="DA21" i="1"/>
  <c r="DA16" i="1"/>
  <c r="DM16" i="1"/>
  <c r="DA24" i="1"/>
  <c r="DM24" i="1"/>
  <c r="DI20" i="1"/>
  <c r="CW20" i="1"/>
  <c r="DI17" i="1"/>
  <c r="CW17" i="1"/>
  <c r="CW25" i="1"/>
  <c r="DI25" i="1"/>
  <c r="DQ6" i="1"/>
  <c r="DE6" i="1"/>
  <c r="DQ3" i="1"/>
  <c r="DE3" i="1"/>
  <c r="DQ11" i="1"/>
  <c r="DE11" i="1"/>
  <c r="DM7" i="1"/>
  <c r="DA7" i="1"/>
  <c r="DM2" i="1"/>
  <c r="DA2" i="1"/>
  <c r="DM10" i="1"/>
  <c r="DA10" i="1"/>
  <c r="DI6" i="1"/>
  <c r="CW6" i="1"/>
  <c r="DI3" i="1"/>
  <c r="CW3" i="1"/>
  <c r="DI11" i="1"/>
  <c r="CW11" i="1"/>
  <c r="BA27" i="1" l="1"/>
  <c r="BA26" i="1"/>
  <c r="DA27" i="1"/>
  <c r="DA26" i="1"/>
  <c r="CZ26" i="1"/>
  <c r="CZ27" i="1"/>
  <c r="DF26" i="1"/>
  <c r="DF27" i="1"/>
  <c r="DD26" i="1"/>
  <c r="DD27" i="1"/>
  <c r="CX26" i="1"/>
  <c r="CX27" i="1"/>
  <c r="CW26" i="1"/>
  <c r="CW27" i="1"/>
  <c r="CU26" i="1"/>
  <c r="CU27" i="1"/>
  <c r="DC26" i="1"/>
  <c r="DC27" i="1"/>
  <c r="BI26" i="1"/>
  <c r="BI27" i="1"/>
  <c r="DB26" i="1"/>
  <c r="DB27" i="1"/>
  <c r="CV26" i="1"/>
  <c r="CV27" i="1"/>
  <c r="DE26" i="1"/>
  <c r="DE27" i="1"/>
  <c r="CY26" i="1"/>
  <c r="CY27" i="1"/>
  <c r="BC26" i="1"/>
  <c r="BC27" i="1"/>
  <c r="BE26" i="1"/>
  <c r="BE27" i="1"/>
  <c r="BG26" i="1"/>
  <c r="BG27" i="1"/>
</calcChain>
</file>

<file path=xl/sharedStrings.xml><?xml version="1.0" encoding="utf-8"?>
<sst xmlns="http://schemas.openxmlformats.org/spreadsheetml/2006/main" count="702" uniqueCount="201">
  <si>
    <t>rat</t>
  </si>
  <si>
    <t>Weight 2 bottle choice D1</t>
  </si>
  <si>
    <t>Weight 2 bottle choice D2</t>
  </si>
  <si>
    <t>Weight 2 bottle choice D3</t>
  </si>
  <si>
    <t>Weight 2 bottle choice D4</t>
  </si>
  <si>
    <t>Weight 2 bottle choice D5</t>
  </si>
  <si>
    <t>Weight 2 bottle choice D6</t>
  </si>
  <si>
    <t>Weight 2 bottle choice D7</t>
  </si>
  <si>
    <t>Weight 2 bottle choice D8</t>
  </si>
  <si>
    <t>Weight 2 bottle choice D9</t>
  </si>
  <si>
    <t>Weight 2 bottle choice D10</t>
  </si>
  <si>
    <t>Weight 2 bottle choice D11</t>
  </si>
  <si>
    <t>Weight 2 bottle choice D12</t>
  </si>
  <si>
    <t>Water before D1</t>
  </si>
  <si>
    <t>Water before D2</t>
  </si>
  <si>
    <t>Water before D3</t>
  </si>
  <si>
    <t>Water before D4</t>
  </si>
  <si>
    <t>Water before D5</t>
  </si>
  <si>
    <t>Water before D6</t>
  </si>
  <si>
    <t>Water before D7</t>
  </si>
  <si>
    <t>Water before D8</t>
  </si>
  <si>
    <t>Water before D9</t>
  </si>
  <si>
    <t>Water before D10</t>
  </si>
  <si>
    <t>Water before D11</t>
  </si>
  <si>
    <t>Water before D12</t>
  </si>
  <si>
    <t>Water after D1</t>
  </si>
  <si>
    <t>Water after D2</t>
  </si>
  <si>
    <t>Water after D3</t>
  </si>
  <si>
    <t>Water after D4</t>
  </si>
  <si>
    <t>Water after D5</t>
  </si>
  <si>
    <t>Water after D6</t>
  </si>
  <si>
    <t>Water after D7</t>
  </si>
  <si>
    <t>Water after D8</t>
  </si>
  <si>
    <t>Water after D9</t>
  </si>
  <si>
    <t>Water after D10</t>
  </si>
  <si>
    <t>Water after D11</t>
  </si>
  <si>
    <t>Water after D12</t>
  </si>
  <si>
    <t>Water consumption D1</t>
  </si>
  <si>
    <t>Water consumption D2</t>
  </si>
  <si>
    <t>Water consumption D3</t>
  </si>
  <si>
    <t>Water consumption D4</t>
  </si>
  <si>
    <t>Water consumption D5</t>
  </si>
  <si>
    <t>Water consumption D6</t>
  </si>
  <si>
    <t>Water consumption D7</t>
  </si>
  <si>
    <t>Water consumption D8</t>
  </si>
  <si>
    <t>Water consumption D9</t>
  </si>
  <si>
    <t>Water consumption D10</t>
  </si>
  <si>
    <t>Water consumption D11</t>
  </si>
  <si>
    <t>Water consumption D12</t>
  </si>
  <si>
    <t>Water intake (g/kg) D1</t>
  </si>
  <si>
    <t>Water intake (g/kg) D2</t>
  </si>
  <si>
    <t>Water intake (g/kg) D3</t>
  </si>
  <si>
    <t>Water intake (g/kg) D4</t>
  </si>
  <si>
    <t>Water intake (g/kg) D5</t>
  </si>
  <si>
    <t>Water intake (g/kg) D6</t>
  </si>
  <si>
    <t>Water intake (g/kg) D7</t>
  </si>
  <si>
    <t>Water intake (g/kg) D8</t>
  </si>
  <si>
    <t>Water intake (g/kg) D9</t>
  </si>
  <si>
    <t>Water intake (g/kg) D10</t>
  </si>
  <si>
    <t>Water intake (g/kg) D11</t>
  </si>
  <si>
    <t>Water intake (g/kg) D12</t>
  </si>
  <si>
    <t>Alcohol before D1</t>
  </si>
  <si>
    <t>Alcohol before D2</t>
  </si>
  <si>
    <t>Alcohol before D3</t>
  </si>
  <si>
    <t>Alcohol before D4</t>
  </si>
  <si>
    <t>Alcohol before D5</t>
  </si>
  <si>
    <t>Alcohol before D6</t>
  </si>
  <si>
    <t>Alcohol before D7</t>
  </si>
  <si>
    <t>Alcohol before D8</t>
  </si>
  <si>
    <t>Alcohol before D9</t>
  </si>
  <si>
    <t>Alcohol before D10</t>
  </si>
  <si>
    <t>Alcohol before D11</t>
  </si>
  <si>
    <t>Alcohol before D12</t>
  </si>
  <si>
    <t>Alcohol after D1</t>
  </si>
  <si>
    <t>Alcohol after D2</t>
  </si>
  <si>
    <t>Alcohol after D3</t>
  </si>
  <si>
    <t>Alcohol after D4</t>
  </si>
  <si>
    <t>Alcohol after D5</t>
  </si>
  <si>
    <t>Alcohol after D6</t>
  </si>
  <si>
    <t>Alcohol after D7</t>
  </si>
  <si>
    <t>Alcohol after D8</t>
  </si>
  <si>
    <t>Alcohol after D9</t>
  </si>
  <si>
    <t>Alcohol after D10</t>
  </si>
  <si>
    <t>Alcohol after D11</t>
  </si>
  <si>
    <t>Alcohol after D12</t>
  </si>
  <si>
    <t>Alcohol consumption D1</t>
  </si>
  <si>
    <t>Alcohol consumption D2</t>
  </si>
  <si>
    <t>Alcohol consumption D3</t>
  </si>
  <si>
    <t>Alcohol consumption D4</t>
  </si>
  <si>
    <t>Alcohol consumption D5</t>
  </si>
  <si>
    <t>Alcohol consumption D6</t>
  </si>
  <si>
    <t>Alcohol consumption D7</t>
  </si>
  <si>
    <t>Alcohol consumption D8</t>
  </si>
  <si>
    <t>Alcohol consumption D9</t>
  </si>
  <si>
    <t>Alcohol consumption D10</t>
  </si>
  <si>
    <t>Alcohol consumption D11</t>
  </si>
  <si>
    <t>Alcohol consumption D12</t>
  </si>
  <si>
    <t>Alcohol intake (g/kg) D1</t>
  </si>
  <si>
    <t>Alcohol intake (g/kg) D2</t>
  </si>
  <si>
    <t>Alcohol intake (g/kg) D3</t>
  </si>
  <si>
    <t>Alcohol intake (g/kg) D4</t>
  </si>
  <si>
    <t>Alcohol intake (g/kg) D5</t>
  </si>
  <si>
    <t>Alcohol intake (g/kg) D6</t>
  </si>
  <si>
    <t>Alcohol intake (g/kg) D7</t>
  </si>
  <si>
    <t>Alcohol intake (g/kg) D8</t>
  </si>
  <si>
    <t>Alcohol intake (g/kg) D9</t>
  </si>
  <si>
    <t>Alcohol intake (g/kg) D10</t>
  </si>
  <si>
    <t>Alcohol intake (g/kg) D11</t>
  </si>
  <si>
    <t>Alcohol intake (g/kg) D12</t>
  </si>
  <si>
    <t>% EtOH D1</t>
  </si>
  <si>
    <t>% EtOH D2</t>
  </si>
  <si>
    <t>% EtOH D3</t>
  </si>
  <si>
    <t>% EtOH D4</t>
  </si>
  <si>
    <t>% EtOH D5</t>
  </si>
  <si>
    <t>% EtOH D6</t>
  </si>
  <si>
    <t>% EtOH D7</t>
  </si>
  <si>
    <t>% EtOH D8</t>
  </si>
  <si>
    <t>% EtOH D9</t>
  </si>
  <si>
    <t>% EtOH D10</t>
  </si>
  <si>
    <t>% EtOH D11</t>
  </si>
  <si>
    <t>% EtOH D12</t>
  </si>
  <si>
    <t xml:space="preserve">VEH </t>
  </si>
  <si>
    <t>VEH</t>
  </si>
  <si>
    <t>MK</t>
  </si>
  <si>
    <t>VEH (no CS)</t>
  </si>
  <si>
    <t>Mean</t>
  </si>
  <si>
    <t>SEM</t>
  </si>
  <si>
    <t>Spillage OH</t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</si>
  <si>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</si>
  <si>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</si>
  <si>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</si>
  <si>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</si>
  <si>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</si>
  <si>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</si>
  <si>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</si>
  <si>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</si>
  <si>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</si>
  <si>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</si>
  <si>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</si>
  <si>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</si>
  <si>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Rat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</si>
  <si>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</si>
  <si>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</si>
  <si>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</si>
  <si>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</si>
  <si>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</si>
  <si>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</si>
  <si>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</si>
  <si>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</si>
  <si>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</si>
  <si>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>Session 10</t>
  </si>
  <si>
    <t>Session 11</t>
  </si>
  <si>
    <t>Session 12</t>
  </si>
  <si>
    <t>Session 13</t>
  </si>
  <si>
    <t>Session 14</t>
  </si>
  <si>
    <t>Rat weights (g)</t>
  </si>
  <si>
    <t>Weight of bottle before (g)</t>
  </si>
  <si>
    <t>Weight of bottle after (g)</t>
  </si>
  <si>
    <t>Liquid consumed (g)</t>
  </si>
  <si>
    <t>Ethanol intake (g/kg)</t>
  </si>
  <si>
    <t>Group</t>
  </si>
  <si>
    <t>Active lever presses</t>
  </si>
  <si>
    <t>Inactive lever presses</t>
  </si>
  <si>
    <t>Reinforcers earned</t>
  </si>
  <si>
    <t>Fluid remaining in well (ml)</t>
  </si>
  <si>
    <t>Weight of rat (g)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</si>
  <si>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</si>
  <si>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</si>
  <si>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</si>
  <si>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</si>
  <si>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</si>
  <si>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</si>
  <si>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</si>
  <si>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</si>
  <si>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</si>
  <si>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</si>
  <si>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</si>
  <si>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</si>
  <si>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</si>
  <si>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</si>
  <si>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</si>
  <si>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</si>
  <si>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</si>
  <si>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</si>
  <si>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</si>
  <si>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</si>
  <si>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</si>
  <si>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</si>
  <si>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</si>
  <si>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</si>
  <si>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Rat weight (g)</t>
  </si>
  <si>
    <t>Total active lever presses</t>
  </si>
  <si>
    <t>Total inactive lever presses</t>
  </si>
  <si>
    <t>5</t>
  </si>
  <si>
    <t>10</t>
  </si>
  <si>
    <t>Active lever presses per 5 mins (numbers show start of time bin)</t>
  </si>
  <si>
    <t>Inactive lever presses per 5 mins (numbers show start of time bin)</t>
  </si>
  <si>
    <t>First 15 mins</t>
  </si>
  <si>
    <t>15-30 mins</t>
  </si>
  <si>
    <t>30-45 mins</t>
  </si>
  <si>
    <t>45-60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</si>
</sst>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0" fillId="0" borderId="31" xfId="0" applyBorder="1"/>
    <xf numFmtId="2" fontId="0" fillId="0" borderId="9" xfId="0" applyNumberFormat="1" applyFill="1" applyBorder="1" applyAlignment="1">
      <alignment horizontal="center"/>
    </xf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19" xfId="0" applyFont="1" applyBorder="1"/>
    <xf numFmtId="0" fontId="0" fillId="0" borderId="11" xfId="0" applyBorder="1"/>
    <xf numFmtId="0" fontId="0" fillId="0" borderId="19" xfId="0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5" fontId="0" fillId="0" borderId="9" xfId="0" applyNumberFormat="1" applyBorder="1"/>
    <xf numFmtId="165" fontId="0" fillId="0" borderId="0" xfId="0" applyNumberFormat="1" applyBorder="1"/>
    <xf numFmtId="165" fontId="0" fillId="0" borderId="10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0" fontId="0" fillId="0" borderId="0" xfId="0" applyFont="1"/>
    <xf numFmtId="0" fontId="0" fillId="0" borderId="11" xfId="0" applyFont="1" applyBorder="1"/>
    <xf numFmtId="0" fontId="0" fillId="0" borderId="19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2" fontId="3" fillId="0" borderId="9" xfId="0" applyNumberFormat="1" applyFont="1" applyBorder="1"/>
    <xf numFmtId="2" fontId="3" fillId="0" borderId="0" xfId="0" applyNumberFormat="1" applyFont="1" applyBorder="1"/>
    <xf numFmtId="2" fontId="0" fillId="0" borderId="0" xfId="0" applyNumberFormat="1" applyFont="1" applyBorder="1"/>
    <xf numFmtId="2" fontId="0" fillId="0" borderId="10" xfId="0" applyNumberFormat="1" applyFont="1" applyBorder="1"/>
    <xf numFmtId="2" fontId="3" fillId="0" borderId="10" xfId="0" applyNumberFormat="1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2" fontId="0" fillId="0" borderId="21" xfId="0" applyNumberFormat="1" applyFont="1" applyBorder="1"/>
    <xf numFmtId="2" fontId="3" fillId="0" borderId="22" xfId="0" applyNumberFormat="1" applyFont="1" applyBorder="1"/>
    <xf numFmtId="164" fontId="0" fillId="0" borderId="9" xfId="0" applyNumberFormat="1" applyFont="1" applyBorder="1"/>
    <xf numFmtId="164" fontId="0" fillId="0" borderId="0" xfId="0" applyNumberFormat="1" applyFont="1" applyBorder="1"/>
    <xf numFmtId="164" fontId="0" fillId="0" borderId="10" xfId="0" applyNumberFormat="1" applyFont="1" applyBorder="1"/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2" xfId="0" applyNumberFormat="1" applyFont="1" applyBorder="1"/>
    <xf numFmtId="2" fontId="0" fillId="0" borderId="9" xfId="0" applyNumberFormat="1" applyFont="1" applyBorder="1"/>
    <xf numFmtId="2" fontId="0" fillId="0" borderId="20" xfId="0" applyNumberFormat="1" applyFont="1" applyBorder="1"/>
    <xf numFmtId="2" fontId="0" fillId="0" borderId="22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20" xfId="0" applyBorder="1"/>
    <xf numFmtId="2" fontId="0" fillId="0" borderId="9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16" fontId="2" fillId="0" borderId="21" xfId="0" quotePrefix="1" applyNumberFormat="1" applyFont="1" applyBorder="1" applyAlignment="1">
      <alignment horizontal="right"/>
    </xf>
    <xf numFmtId="17" fontId="2" fillId="0" borderId="21" xfId="0" quotePrefix="1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workbookViewId="0">
      <selection activeCell="A15" sqref="A15"/>
    </sheetView>
  </sheetViews>
  <sheetFormatPr defaultRowHeight="15" x14ac:dyDescent="0.25"/>
  <cols>
    <col min="11" max="15" width="10.140625" bestFit="1" customWidth="1"/>
    <col min="25" max="29" width="10.140625" bestFit="1" customWidth="1"/>
    <col min="39" max="43" width="10.140625" bestFit="1" customWidth="1"/>
    <col min="53" max="57" width="10.140625" bestFit="1" customWidth="1"/>
    <col min="67" max="71" width="10.140625" bestFit="1" customWidth="1"/>
  </cols>
  <sheetData>
    <row r="1" spans="1:71" s="80" customFormat="1" x14ac:dyDescent="0.25">
      <c r="A1" s="84" t="s">
        <v>140</v>
      </c>
      <c r="B1" s="145" t="s">
        <v>155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5" t="s">
        <v>156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7"/>
      <c r="AD1" s="145" t="s">
        <v>157</v>
      </c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7"/>
      <c r="AR1" s="145" t="s">
        <v>158</v>
      </c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7"/>
      <c r="BF1" s="145" t="s">
        <v>159</v>
      </c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7"/>
    </row>
    <row r="2" spans="1:71" s="80" customFormat="1" ht="15.75" thickBot="1" x14ac:dyDescent="0.3">
      <c r="A2" s="85"/>
      <c r="B2" s="81" t="s">
        <v>141</v>
      </c>
      <c r="C2" s="82" t="s">
        <v>142</v>
      </c>
      <c r="D2" s="82" t="s">
        <v>143</v>
      </c>
      <c r="E2" s="82" t="s">
        <v>144</v>
      </c>
      <c r="F2" s="82" t="s">
        <v>145</v>
      </c>
      <c r="G2" s="82" t="s">
        <v>146</v>
      </c>
      <c r="H2" s="82" t="s">
        <v>147</v>
      </c>
      <c r="I2" s="82" t="s">
        <v>148</v>
      </c>
      <c r="J2" s="82" t="s">
        <v>149</v>
      </c>
      <c r="K2" s="82" t="s">
        <v>150</v>
      </c>
      <c r="L2" s="82" t="s">
        <v>151</v>
      </c>
      <c r="M2" s="82" t="s">
        <v>152</v>
      </c>
      <c r="N2" s="82" t="s">
        <v>153</v>
      </c>
      <c r="O2" s="83" t="s">
        <v>154</v>
      </c>
      <c r="P2" s="81" t="s">
        <v>141</v>
      </c>
      <c r="Q2" s="82" t="s">
        <v>142</v>
      </c>
      <c r="R2" s="82" t="s">
        <v>143</v>
      </c>
      <c r="S2" s="82" t="s">
        <v>144</v>
      </c>
      <c r="T2" s="82" t="s">
        <v>145</v>
      </c>
      <c r="U2" s="82" t="s">
        <v>146</v>
      </c>
      <c r="V2" s="82" t="s">
        <v>147</v>
      </c>
      <c r="W2" s="82" t="s">
        <v>148</v>
      </c>
      <c r="X2" s="82" t="s">
        <v>149</v>
      </c>
      <c r="Y2" s="82" t="s">
        <v>150</v>
      </c>
      <c r="Z2" s="82" t="s">
        <v>151</v>
      </c>
      <c r="AA2" s="82" t="s">
        <v>152</v>
      </c>
      <c r="AB2" s="82" t="s">
        <v>153</v>
      </c>
      <c r="AC2" s="83" t="s">
        <v>154</v>
      </c>
      <c r="AD2" s="81" t="s">
        <v>141</v>
      </c>
      <c r="AE2" s="82" t="s">
        <v>142</v>
      </c>
      <c r="AF2" s="82" t="s">
        <v>143</v>
      </c>
      <c r="AG2" s="82" t="s">
        <v>144</v>
      </c>
      <c r="AH2" s="82" t="s">
        <v>145</v>
      </c>
      <c r="AI2" s="82" t="s">
        <v>146</v>
      </c>
      <c r="AJ2" s="82" t="s">
        <v>147</v>
      </c>
      <c r="AK2" s="82" t="s">
        <v>148</v>
      </c>
      <c r="AL2" s="82" t="s">
        <v>149</v>
      </c>
      <c r="AM2" s="82" t="s">
        <v>150</v>
      </c>
      <c r="AN2" s="82" t="s">
        <v>151</v>
      </c>
      <c r="AO2" s="82" t="s">
        <v>152</v>
      </c>
      <c r="AP2" s="82" t="s">
        <v>153</v>
      </c>
      <c r="AQ2" s="83" t="s">
        <v>154</v>
      </c>
      <c r="AR2" s="81" t="s">
        <v>141</v>
      </c>
      <c r="AS2" s="82" t="s">
        <v>142</v>
      </c>
      <c r="AT2" s="82" t="s">
        <v>143</v>
      </c>
      <c r="AU2" s="82" t="s">
        <v>144</v>
      </c>
      <c r="AV2" s="82" t="s">
        <v>145</v>
      </c>
      <c r="AW2" s="82" t="s">
        <v>146</v>
      </c>
      <c r="AX2" s="82" t="s">
        <v>147</v>
      </c>
      <c r="AY2" s="82" t="s">
        <v>148</v>
      </c>
      <c r="AZ2" s="82" t="s">
        <v>149</v>
      </c>
      <c r="BA2" s="82" t="s">
        <v>150</v>
      </c>
      <c r="BB2" s="82" t="s">
        <v>151</v>
      </c>
      <c r="BC2" s="82" t="s">
        <v>152</v>
      </c>
      <c r="BD2" s="82" t="s">
        <v>153</v>
      </c>
      <c r="BE2" s="83" t="s">
        <v>154</v>
      </c>
      <c r="BF2" s="81" t="s">
        <v>141</v>
      </c>
      <c r="BG2" s="82" t="s">
        <v>142</v>
      </c>
      <c r="BH2" s="82" t="s">
        <v>143</v>
      </c>
      <c r="BI2" s="82" t="s">
        <v>144</v>
      </c>
      <c r="BJ2" s="82" t="s">
        <v>145</v>
      </c>
      <c r="BK2" s="82" t="s">
        <v>146</v>
      </c>
      <c r="BL2" s="82" t="s">
        <v>147</v>
      </c>
      <c r="BM2" s="82" t="s">
        <v>148</v>
      </c>
      <c r="BN2" s="82" t="s">
        <v>149</v>
      </c>
      <c r="BO2" s="82" t="s">
        <v>150</v>
      </c>
      <c r="BP2" s="82" t="s">
        <v>151</v>
      </c>
      <c r="BQ2" s="82" t="s">
        <v>152</v>
      </c>
      <c r="BR2" s="82" t="s">
        <v>153</v>
      </c>
      <c r="BS2" s="83" t="s">
        <v>154</v>
      </c>
    </row>
    <row r="3" spans="1:71" x14ac:dyDescent="0.25">
      <c r="A3" s="86" t="s">
        <v>178</v>
      </c>
      <c r="B3" s="88">
        <v>292.5</v>
      </c>
      <c r="C3" s="89">
        <v>303</v>
      </c>
      <c r="D3" s="89">
        <v>298</v>
      </c>
      <c r="E3" s="89">
        <v>314</v>
      </c>
      <c r="F3" s="89">
        <v>322</v>
      </c>
      <c r="G3" s="89">
        <v>324</v>
      </c>
      <c r="H3" s="89">
        <v>325.5</v>
      </c>
      <c r="I3" s="89">
        <v>333</v>
      </c>
      <c r="J3" s="89">
        <v>351.5</v>
      </c>
      <c r="K3" s="89">
        <v>362</v>
      </c>
      <c r="L3" s="89">
        <v>353</v>
      </c>
      <c r="M3" s="89">
        <v>369</v>
      </c>
      <c r="N3" s="89">
        <v>375.5</v>
      </c>
      <c r="O3" s="90">
        <v>384</v>
      </c>
      <c r="P3" s="88">
        <v>184</v>
      </c>
      <c r="Q3" s="89">
        <v>223</v>
      </c>
      <c r="R3" s="89">
        <v>205.6</v>
      </c>
      <c r="S3" s="89">
        <v>200.2</v>
      </c>
      <c r="T3" s="89">
        <v>182.3</v>
      </c>
      <c r="U3" s="89">
        <v>175.8</v>
      </c>
      <c r="V3" s="89">
        <v>185.7</v>
      </c>
      <c r="W3" s="89">
        <v>183.5</v>
      </c>
      <c r="X3" s="89">
        <v>199.2</v>
      </c>
      <c r="Y3" s="89">
        <v>195.5</v>
      </c>
      <c r="Z3" s="89">
        <v>170.1</v>
      </c>
      <c r="AA3" s="89">
        <v>168.5</v>
      </c>
      <c r="AB3" s="89">
        <v>169.9</v>
      </c>
      <c r="AC3" s="90">
        <v>166.4</v>
      </c>
      <c r="AD3" s="88">
        <v>172.3</v>
      </c>
      <c r="AE3" s="89">
        <v>205.1</v>
      </c>
      <c r="AF3" s="89">
        <v>200.2</v>
      </c>
      <c r="AG3" s="89">
        <v>189.8</v>
      </c>
      <c r="AH3" s="89">
        <v>175.8</v>
      </c>
      <c r="AI3" s="89">
        <v>165</v>
      </c>
      <c r="AJ3" s="89">
        <v>183.5</v>
      </c>
      <c r="AK3" s="89">
        <v>181.6</v>
      </c>
      <c r="AL3" s="89">
        <v>195.5</v>
      </c>
      <c r="AM3" s="89">
        <v>189.1</v>
      </c>
      <c r="AN3" s="89">
        <v>168.5</v>
      </c>
      <c r="AO3" s="89">
        <v>166.5</v>
      </c>
      <c r="AP3" s="89">
        <v>166.4</v>
      </c>
      <c r="AQ3" s="90">
        <v>163.9</v>
      </c>
      <c r="AR3" s="88">
        <f>P3-AD3</f>
        <v>11.699999999999989</v>
      </c>
      <c r="AS3" s="89">
        <f t="shared" ref="AS3:BE3" si="0">Q3-AE3</f>
        <v>17.900000000000006</v>
      </c>
      <c r="AT3" s="89">
        <f t="shared" si="0"/>
        <v>5.4000000000000057</v>
      </c>
      <c r="AU3" s="89">
        <f t="shared" si="0"/>
        <v>10.399999999999977</v>
      </c>
      <c r="AV3" s="89">
        <f t="shared" si="0"/>
        <v>6.5</v>
      </c>
      <c r="AW3" s="89">
        <f t="shared" si="0"/>
        <v>10.800000000000011</v>
      </c>
      <c r="AX3" s="89">
        <f t="shared" si="0"/>
        <v>2.1999999999999886</v>
      </c>
      <c r="AY3" s="89">
        <f t="shared" si="0"/>
        <v>1.9000000000000057</v>
      </c>
      <c r="AZ3" s="89">
        <f t="shared" si="0"/>
        <v>3.6999999999999886</v>
      </c>
      <c r="BA3" s="89">
        <f t="shared" si="0"/>
        <v>6.4000000000000057</v>
      </c>
      <c r="BB3" s="89">
        <f t="shared" si="0"/>
        <v>1.5999999999999943</v>
      </c>
      <c r="BC3" s="89">
        <f t="shared" si="0"/>
        <v>2</v>
      </c>
      <c r="BD3" s="89">
        <f t="shared" si="0"/>
        <v>3.5</v>
      </c>
      <c r="BE3" s="90">
        <f t="shared" si="0"/>
        <v>2.5</v>
      </c>
      <c r="BF3" s="94">
        <f>(AR3*0.789*0)/(B3/1000)</f>
        <v>0</v>
      </c>
      <c r="BG3" s="95">
        <f t="shared" ref="BG3:BI3" si="1">(AS3*0.789*0)/(C3/1000)</f>
        <v>0</v>
      </c>
      <c r="BH3" s="95">
        <f t="shared" si="1"/>
        <v>0</v>
      </c>
      <c r="BI3" s="95">
        <f t="shared" si="1"/>
        <v>0</v>
      </c>
      <c r="BJ3" s="95">
        <f>(AV3*0.789*0.05)/(F3/1000)</f>
        <v>0.79635093167701865</v>
      </c>
      <c r="BK3" s="95">
        <f>(AW3*0.789*0.05)/(G3/1000)</f>
        <v>1.3150000000000015</v>
      </c>
      <c r="BL3" s="95">
        <f>(AX3*0.789*0.05)/(H3/1000)</f>
        <v>0.26663594470045948</v>
      </c>
      <c r="BM3" s="95">
        <f>(AY3*0.789*0.05)/(I3/1000)</f>
        <v>0.22509009009009076</v>
      </c>
      <c r="BN3" s="95">
        <f>(AZ3*0.789*0.08)/(J3/1000)</f>
        <v>0.66442105263157702</v>
      </c>
      <c r="BO3" s="95">
        <f t="shared" ref="BO3:BQ3" si="2">(BA3*0.789*0.08)/(K3/1000)</f>
        <v>1.1159337016574595</v>
      </c>
      <c r="BP3" s="95">
        <f t="shared" si="2"/>
        <v>0.28609631728045226</v>
      </c>
      <c r="BQ3" s="95">
        <f t="shared" si="2"/>
        <v>0.34211382113821143</v>
      </c>
      <c r="BR3" s="95">
        <f>(BD3*0.789*0.1)/(N3/1000)</f>
        <v>0.73541944074567256</v>
      </c>
      <c r="BS3" s="96">
        <f>(BE3*0.789*0.1)/(O3/1000)</f>
        <v>0.51367187500000011</v>
      </c>
    </row>
    <row r="4" spans="1:71" x14ac:dyDescent="0.25">
      <c r="A4" s="86" t="s">
        <v>179</v>
      </c>
      <c r="B4" s="88">
        <v>265.5</v>
      </c>
      <c r="C4" s="89">
        <v>276.5</v>
      </c>
      <c r="D4" s="89">
        <v>281.5</v>
      </c>
      <c r="E4" s="89">
        <v>284</v>
      </c>
      <c r="F4" s="89">
        <v>292</v>
      </c>
      <c r="G4" s="89">
        <v>228</v>
      </c>
      <c r="H4" s="89">
        <v>291</v>
      </c>
      <c r="I4" s="89">
        <v>294</v>
      </c>
      <c r="J4" s="89">
        <v>308</v>
      </c>
      <c r="K4" s="89">
        <v>316</v>
      </c>
      <c r="L4" s="89">
        <v>314</v>
      </c>
      <c r="M4" s="89">
        <v>326</v>
      </c>
      <c r="N4" s="89">
        <v>333</v>
      </c>
      <c r="O4" s="90">
        <v>340</v>
      </c>
      <c r="P4" s="88">
        <v>192.2</v>
      </c>
      <c r="Q4" s="89">
        <v>209.2</v>
      </c>
      <c r="R4" s="89">
        <v>293.39999999999998</v>
      </c>
      <c r="S4" s="89">
        <v>175.4</v>
      </c>
      <c r="T4" s="89">
        <v>170.6</v>
      </c>
      <c r="U4" s="89">
        <v>163.30000000000001</v>
      </c>
      <c r="V4" s="89">
        <v>161</v>
      </c>
      <c r="W4" s="89">
        <v>157.80000000000001</v>
      </c>
      <c r="X4" s="89">
        <v>171.6</v>
      </c>
      <c r="Y4" s="89">
        <v>168.2</v>
      </c>
      <c r="Z4" s="89">
        <v>181.9</v>
      </c>
      <c r="AA4" s="89">
        <v>180.4</v>
      </c>
      <c r="AB4" s="89">
        <v>163.19999999999999</v>
      </c>
      <c r="AC4" s="90">
        <v>159.80000000000001</v>
      </c>
      <c r="AD4" s="88">
        <v>187.4</v>
      </c>
      <c r="AE4" s="89">
        <v>193.6</v>
      </c>
      <c r="AF4" s="89">
        <v>175.6</v>
      </c>
      <c r="AG4" s="89">
        <v>161.30000000000001</v>
      </c>
      <c r="AH4" s="89">
        <v>163.4</v>
      </c>
      <c r="AI4" s="89">
        <v>157.1</v>
      </c>
      <c r="AJ4" s="89">
        <v>157.80000000000001</v>
      </c>
      <c r="AK4" s="89">
        <v>153.9</v>
      </c>
      <c r="AL4" s="89">
        <v>168.2</v>
      </c>
      <c r="AM4" s="89">
        <v>164.9</v>
      </c>
      <c r="AN4" s="89">
        <v>180.5</v>
      </c>
      <c r="AO4" s="89">
        <v>179.4</v>
      </c>
      <c r="AP4" s="89">
        <v>159.9</v>
      </c>
      <c r="AQ4" s="90">
        <v>157.1</v>
      </c>
      <c r="AR4" s="88">
        <f t="shared" ref="AR4:AR14" si="3">P4-AD4</f>
        <v>4.7999999999999829</v>
      </c>
      <c r="AS4" s="89">
        <f t="shared" ref="AS4:AS14" si="4">Q4-AE4</f>
        <v>15.599999999999994</v>
      </c>
      <c r="AT4" s="89">
        <f t="shared" ref="AT4:AT14" si="5">R4-AF4</f>
        <v>117.79999999999998</v>
      </c>
      <c r="AU4" s="89">
        <f t="shared" ref="AU4:AU14" si="6">S4-AG4</f>
        <v>14.099999999999994</v>
      </c>
      <c r="AV4" s="89">
        <f t="shared" ref="AV4:AV14" si="7">T4-AH4</f>
        <v>7.1999999999999886</v>
      </c>
      <c r="AW4" s="89">
        <f t="shared" ref="AW4:AW14" si="8">U4-AI4</f>
        <v>6.2000000000000171</v>
      </c>
      <c r="AX4" s="89">
        <f t="shared" ref="AX4:AX14" si="9">V4-AJ4</f>
        <v>3.1999999999999886</v>
      </c>
      <c r="AY4" s="89">
        <f t="shared" ref="AY4:AY14" si="10">W4-AK4</f>
        <v>3.9000000000000057</v>
      </c>
      <c r="AZ4" s="89">
        <f t="shared" ref="AZ4:AZ14" si="11">X4-AL4</f>
        <v>3.4000000000000057</v>
      </c>
      <c r="BA4" s="89">
        <f t="shared" ref="BA4:BA14" si="12">Y4-AM4</f>
        <v>3.2999999999999829</v>
      </c>
      <c r="BB4" s="89">
        <f t="shared" ref="BB4:BB14" si="13">Z4-AN4</f>
        <v>1.4000000000000057</v>
      </c>
      <c r="BC4" s="89">
        <f t="shared" ref="BC4:BC14" si="14">AA4-AO4</f>
        <v>1</v>
      </c>
      <c r="BD4" s="89">
        <f t="shared" ref="BD4:BD14" si="15">AB4-AP4</f>
        <v>3.2999999999999829</v>
      </c>
      <c r="BE4" s="90">
        <f t="shared" ref="BE4:BE14" si="16">AC4-AQ4</f>
        <v>2.7000000000000171</v>
      </c>
      <c r="BF4" s="94">
        <f t="shared" ref="BF4:BF14" si="17">(AR4*0.789*0)/(B4/1000)</f>
        <v>0</v>
      </c>
      <c r="BG4" s="95">
        <f t="shared" ref="BG4:BG14" si="18">(AS4*0.789*0)/(C4/1000)</f>
        <v>0</v>
      </c>
      <c r="BH4" s="95">
        <f t="shared" ref="BH4:BH14" si="19">(AT4*0.789*0)/(D4/1000)</f>
        <v>0</v>
      </c>
      <c r="BI4" s="95">
        <f t="shared" ref="BI4:BI14" si="20">(AU4*0.789*0)/(E4/1000)</f>
        <v>0</v>
      </c>
      <c r="BJ4" s="95">
        <f t="shared" ref="BJ4:BJ14" si="21">(AV4*0.789*0.05)/(F4/1000)</f>
        <v>0.97273972602739589</v>
      </c>
      <c r="BK4" s="95">
        <f t="shared" ref="BK4:BK14" si="22">(AW4*0.789*0.05)/(G4/1000)</f>
        <v>1.0727631578947396</v>
      </c>
      <c r="BL4" s="95">
        <f t="shared" ref="BL4:BL14" si="23">(AX4*0.789*0.05)/(H4/1000)</f>
        <v>0.43381443298968919</v>
      </c>
      <c r="BM4" s="95">
        <f t="shared" ref="BM4:BM14" si="24">(AY4*0.789*0.05)/(I4/1000)</f>
        <v>0.52331632653061311</v>
      </c>
      <c r="BN4" s="95">
        <f t="shared" ref="BN4:BN14" si="25">(AZ4*0.789*0.08)/(J4/1000)</f>
        <v>0.69677922077922205</v>
      </c>
      <c r="BO4" s="95">
        <f t="shared" ref="BO4:BO14" si="26">(BA4*0.789*0.08)/(K4/1000)</f>
        <v>0.65916455696202192</v>
      </c>
      <c r="BP4" s="95">
        <f t="shared" ref="BP4:BP14" si="27">(BB4*0.789*0.08)/(L4/1000)</f>
        <v>0.28142675159235786</v>
      </c>
      <c r="BQ4" s="95">
        <f t="shared" ref="BQ4:BQ14" si="28">(BC4*0.789*0.08)/(M4/1000)</f>
        <v>0.19361963190184051</v>
      </c>
      <c r="BR4" s="95">
        <f t="shared" ref="BR4:BR14" si="29">(BD4*0.789*0.1)/(N4/1000)</f>
        <v>0.78189189189188779</v>
      </c>
      <c r="BS4" s="96">
        <f t="shared" ref="BS4:BS14" si="30">(BE4*0.789*0.1)/(O4/1000)</f>
        <v>0.62655882352941572</v>
      </c>
    </row>
    <row r="5" spans="1:71" x14ac:dyDescent="0.25">
      <c r="A5" s="86" t="s">
        <v>180</v>
      </c>
      <c r="B5" s="88">
        <v>289</v>
      </c>
      <c r="C5" s="89">
        <v>295.5</v>
      </c>
      <c r="D5" s="89">
        <v>304.5</v>
      </c>
      <c r="E5" s="89">
        <v>316</v>
      </c>
      <c r="F5" s="89">
        <v>320</v>
      </c>
      <c r="G5" s="89">
        <v>324</v>
      </c>
      <c r="H5" s="89">
        <v>321</v>
      </c>
      <c r="I5" s="89">
        <v>326.5</v>
      </c>
      <c r="J5" s="89">
        <v>343</v>
      </c>
      <c r="K5" s="89">
        <v>356</v>
      </c>
      <c r="L5" s="89">
        <v>357</v>
      </c>
      <c r="M5" s="89">
        <v>371</v>
      </c>
      <c r="N5" s="89">
        <v>377</v>
      </c>
      <c r="O5" s="90">
        <v>384</v>
      </c>
      <c r="P5" s="88">
        <v>195.3</v>
      </c>
      <c r="Q5" s="89">
        <v>240.2</v>
      </c>
      <c r="R5" s="89">
        <v>224.9</v>
      </c>
      <c r="S5" s="89">
        <v>217.9</v>
      </c>
      <c r="T5" s="89">
        <v>206.7</v>
      </c>
      <c r="U5" s="89">
        <v>205</v>
      </c>
      <c r="V5" s="89">
        <v>183.3</v>
      </c>
      <c r="W5" s="89">
        <v>181.6</v>
      </c>
      <c r="X5" s="89">
        <v>191.6</v>
      </c>
      <c r="Y5" s="89">
        <v>189.3</v>
      </c>
      <c r="Z5" s="89">
        <v>185.7</v>
      </c>
      <c r="AA5" s="89">
        <v>184.6</v>
      </c>
      <c r="AB5" s="89">
        <v>182.7</v>
      </c>
      <c r="AC5" s="90">
        <v>181</v>
      </c>
      <c r="AD5" s="88">
        <v>187.1</v>
      </c>
      <c r="AE5" s="89">
        <v>225.1</v>
      </c>
      <c r="AF5" s="89">
        <v>218.1</v>
      </c>
      <c r="AG5" s="89">
        <v>208.4</v>
      </c>
      <c r="AH5" s="89">
        <v>205.3</v>
      </c>
      <c r="AI5" s="89">
        <v>200.7</v>
      </c>
      <c r="AJ5" s="89">
        <v>181.6</v>
      </c>
      <c r="AK5" s="89">
        <v>180</v>
      </c>
      <c r="AL5" s="89">
        <v>189.3</v>
      </c>
      <c r="AM5" s="89">
        <v>184.1</v>
      </c>
      <c r="AN5" s="89">
        <v>184.7</v>
      </c>
      <c r="AO5" s="89">
        <v>183.7</v>
      </c>
      <c r="AP5" s="89">
        <v>181.2</v>
      </c>
      <c r="AQ5" s="90">
        <v>179.2</v>
      </c>
      <c r="AR5" s="88">
        <f t="shared" si="3"/>
        <v>8.2000000000000171</v>
      </c>
      <c r="AS5" s="89">
        <f t="shared" si="4"/>
        <v>15.099999999999994</v>
      </c>
      <c r="AT5" s="89">
        <f t="shared" si="5"/>
        <v>6.8000000000000114</v>
      </c>
      <c r="AU5" s="89">
        <f t="shared" si="6"/>
        <v>9.5</v>
      </c>
      <c r="AV5" s="89">
        <f t="shared" si="7"/>
        <v>1.3999999999999773</v>
      </c>
      <c r="AW5" s="89">
        <f t="shared" si="8"/>
        <v>4.3000000000000114</v>
      </c>
      <c r="AX5" s="89">
        <f t="shared" si="9"/>
        <v>1.7000000000000171</v>
      </c>
      <c r="AY5" s="89">
        <f t="shared" si="10"/>
        <v>1.5999999999999943</v>
      </c>
      <c r="AZ5" s="89">
        <f t="shared" si="11"/>
        <v>2.2999999999999829</v>
      </c>
      <c r="BA5" s="89">
        <f t="shared" si="12"/>
        <v>5.2000000000000171</v>
      </c>
      <c r="BB5" s="89">
        <f t="shared" si="13"/>
        <v>1</v>
      </c>
      <c r="BC5" s="89">
        <f t="shared" si="14"/>
        <v>0.90000000000000568</v>
      </c>
      <c r="BD5" s="89">
        <f t="shared" si="15"/>
        <v>1.5</v>
      </c>
      <c r="BE5" s="90">
        <f t="shared" si="16"/>
        <v>1.8000000000000114</v>
      </c>
      <c r="BF5" s="94">
        <f t="shared" si="17"/>
        <v>0</v>
      </c>
      <c r="BG5" s="95">
        <f t="shared" si="18"/>
        <v>0</v>
      </c>
      <c r="BH5" s="95">
        <f t="shared" si="19"/>
        <v>0</v>
      </c>
      <c r="BI5" s="95">
        <f t="shared" si="20"/>
        <v>0</v>
      </c>
      <c r="BJ5" s="95">
        <f t="shared" si="21"/>
        <v>0.17259374999999721</v>
      </c>
      <c r="BK5" s="95">
        <f t="shared" si="22"/>
        <v>0.5235648148148162</v>
      </c>
      <c r="BL5" s="95">
        <f t="shared" si="23"/>
        <v>0.20892523364486193</v>
      </c>
      <c r="BM5" s="95">
        <f t="shared" si="24"/>
        <v>0.19332312404287832</v>
      </c>
      <c r="BN5" s="95">
        <f t="shared" si="25"/>
        <v>0.42325364431486567</v>
      </c>
      <c r="BO5" s="95">
        <f t="shared" si="26"/>
        <v>0.92197752808989064</v>
      </c>
      <c r="BP5" s="95">
        <f t="shared" si="27"/>
        <v>0.17680672268907566</v>
      </c>
      <c r="BQ5" s="95">
        <f t="shared" si="28"/>
        <v>0.15312129380054004</v>
      </c>
      <c r="BR5" s="95">
        <f t="shared" si="29"/>
        <v>0.31392572944297087</v>
      </c>
      <c r="BS5" s="96">
        <f t="shared" si="30"/>
        <v>0.3698437500000023</v>
      </c>
    </row>
    <row r="6" spans="1:71" x14ac:dyDescent="0.25">
      <c r="A6" s="86" t="s">
        <v>181</v>
      </c>
      <c r="B6" s="88">
        <v>263</v>
      </c>
      <c r="C6" s="89">
        <v>269.5</v>
      </c>
      <c r="D6" s="89">
        <v>281</v>
      </c>
      <c r="E6" s="89">
        <v>278</v>
      </c>
      <c r="F6" s="89">
        <v>286</v>
      </c>
      <c r="G6" s="89">
        <v>284</v>
      </c>
      <c r="H6" s="89">
        <v>285.5</v>
      </c>
      <c r="I6" s="89">
        <v>284.5</v>
      </c>
      <c r="J6" s="89">
        <v>303</v>
      </c>
      <c r="K6" s="89">
        <v>308</v>
      </c>
      <c r="L6" s="89">
        <v>304</v>
      </c>
      <c r="M6" s="89">
        <v>320</v>
      </c>
      <c r="N6" s="89">
        <v>323.5</v>
      </c>
      <c r="O6" s="90">
        <v>332</v>
      </c>
      <c r="P6" s="88">
        <v>185.2</v>
      </c>
      <c r="Q6" s="89">
        <v>244.7</v>
      </c>
      <c r="R6" s="89">
        <v>236.4</v>
      </c>
      <c r="S6" s="89">
        <v>230.5</v>
      </c>
      <c r="T6" s="89">
        <v>215.5</v>
      </c>
      <c r="U6" s="89">
        <v>210.7</v>
      </c>
      <c r="V6" s="89">
        <v>199</v>
      </c>
      <c r="W6" s="89">
        <v>196.4</v>
      </c>
      <c r="X6" s="89">
        <v>211.5</v>
      </c>
      <c r="Y6" s="89">
        <v>209.1</v>
      </c>
      <c r="Z6" s="89">
        <v>200.7</v>
      </c>
      <c r="AA6" s="89">
        <v>199.8</v>
      </c>
      <c r="AB6" s="89">
        <v>183.9</v>
      </c>
      <c r="AC6" s="90">
        <v>182.4</v>
      </c>
      <c r="AD6" s="88">
        <v>181</v>
      </c>
      <c r="AE6" s="89">
        <v>231.3</v>
      </c>
      <c r="AF6" s="89">
        <v>230.8</v>
      </c>
      <c r="AG6" s="89">
        <v>223.2</v>
      </c>
      <c r="AH6" s="89">
        <v>210.8</v>
      </c>
      <c r="AI6" s="89">
        <v>206.6</v>
      </c>
      <c r="AJ6" s="89">
        <v>196.4</v>
      </c>
      <c r="AK6" s="89">
        <v>193.7</v>
      </c>
      <c r="AL6" s="89">
        <v>209.1</v>
      </c>
      <c r="AM6" s="89">
        <v>204.1</v>
      </c>
      <c r="AN6" s="89">
        <v>199.8</v>
      </c>
      <c r="AO6" s="89">
        <v>198.5</v>
      </c>
      <c r="AP6" s="89">
        <v>182.4</v>
      </c>
      <c r="AQ6" s="90">
        <v>180.2</v>
      </c>
      <c r="AR6" s="88">
        <f t="shared" si="3"/>
        <v>4.1999999999999886</v>
      </c>
      <c r="AS6" s="89">
        <f t="shared" si="4"/>
        <v>13.399999999999977</v>
      </c>
      <c r="AT6" s="89">
        <f t="shared" si="5"/>
        <v>5.5999999999999943</v>
      </c>
      <c r="AU6" s="89">
        <f t="shared" si="6"/>
        <v>7.3000000000000114</v>
      </c>
      <c r="AV6" s="89">
        <f t="shared" si="7"/>
        <v>4.6999999999999886</v>
      </c>
      <c r="AW6" s="89">
        <f t="shared" si="8"/>
        <v>4.0999999999999943</v>
      </c>
      <c r="AX6" s="89">
        <f t="shared" si="9"/>
        <v>2.5999999999999943</v>
      </c>
      <c r="AY6" s="89">
        <f t="shared" si="10"/>
        <v>2.7000000000000171</v>
      </c>
      <c r="AZ6" s="89">
        <f t="shared" si="11"/>
        <v>2.4000000000000057</v>
      </c>
      <c r="BA6" s="89">
        <f t="shared" si="12"/>
        <v>5</v>
      </c>
      <c r="BB6" s="89">
        <f t="shared" si="13"/>
        <v>0.89999999999997726</v>
      </c>
      <c r="BC6" s="89">
        <f t="shared" si="14"/>
        <v>1.3000000000000114</v>
      </c>
      <c r="BD6" s="89">
        <f t="shared" si="15"/>
        <v>1.5</v>
      </c>
      <c r="BE6" s="90">
        <f t="shared" si="16"/>
        <v>2.2000000000000171</v>
      </c>
      <c r="BF6" s="94">
        <f t="shared" si="17"/>
        <v>0</v>
      </c>
      <c r="BG6" s="95">
        <f t="shared" si="18"/>
        <v>0</v>
      </c>
      <c r="BH6" s="95">
        <f t="shared" si="19"/>
        <v>0</v>
      </c>
      <c r="BI6" s="95">
        <f t="shared" si="20"/>
        <v>0</v>
      </c>
      <c r="BJ6" s="95">
        <f t="shared" si="21"/>
        <v>0.64830419580419429</v>
      </c>
      <c r="BK6" s="95">
        <f t="shared" si="22"/>
        <v>0.56952464788732327</v>
      </c>
      <c r="BL6" s="95">
        <f t="shared" si="23"/>
        <v>0.35926444833625149</v>
      </c>
      <c r="BM6" s="95">
        <f t="shared" si="24"/>
        <v>0.37439367311072297</v>
      </c>
      <c r="BN6" s="95">
        <f t="shared" si="25"/>
        <v>0.49996039603960518</v>
      </c>
      <c r="BO6" s="95">
        <f t="shared" si="26"/>
        <v>1.0246753246753249</v>
      </c>
      <c r="BP6" s="95">
        <f t="shared" si="27"/>
        <v>0.18686842105262688</v>
      </c>
      <c r="BQ6" s="95">
        <f t="shared" si="28"/>
        <v>0.25642500000000223</v>
      </c>
      <c r="BR6" s="95">
        <f t="shared" si="29"/>
        <v>0.36584234930448223</v>
      </c>
      <c r="BS6" s="96">
        <f t="shared" si="30"/>
        <v>0.5228313253012089</v>
      </c>
    </row>
    <row r="7" spans="1:71" x14ac:dyDescent="0.25">
      <c r="A7" s="86" t="s">
        <v>182</v>
      </c>
      <c r="B7" s="88">
        <v>249</v>
      </c>
      <c r="C7" s="89">
        <v>250.5</v>
      </c>
      <c r="D7" s="89">
        <v>261.5</v>
      </c>
      <c r="E7" s="89">
        <v>266</v>
      </c>
      <c r="F7" s="89">
        <v>282</v>
      </c>
      <c r="G7" s="89">
        <v>288</v>
      </c>
      <c r="H7" s="89">
        <v>290</v>
      </c>
      <c r="I7" s="89">
        <v>292.5</v>
      </c>
      <c r="J7" s="89">
        <v>302</v>
      </c>
      <c r="K7" s="89">
        <v>306</v>
      </c>
      <c r="L7" s="89">
        <v>310</v>
      </c>
      <c r="M7" s="89">
        <v>326</v>
      </c>
      <c r="N7" s="89">
        <v>328</v>
      </c>
      <c r="O7" s="90">
        <v>342</v>
      </c>
      <c r="P7" s="88">
        <v>175</v>
      </c>
      <c r="Q7" s="89">
        <v>212</v>
      </c>
      <c r="R7" s="89">
        <v>209.8</v>
      </c>
      <c r="S7" s="89">
        <v>207</v>
      </c>
      <c r="T7" s="89">
        <v>207.2</v>
      </c>
      <c r="U7" s="89">
        <v>202</v>
      </c>
      <c r="V7" s="89">
        <v>181.3</v>
      </c>
      <c r="W7" s="89">
        <v>180.9</v>
      </c>
      <c r="X7" s="89">
        <v>186.7</v>
      </c>
      <c r="Y7" s="89">
        <v>185.7</v>
      </c>
      <c r="Z7" s="89">
        <v>195.3</v>
      </c>
      <c r="AA7" s="89">
        <v>194.9</v>
      </c>
      <c r="AB7" s="89">
        <v>174.5</v>
      </c>
      <c r="AC7" s="90">
        <v>172.9</v>
      </c>
      <c r="AD7" s="88">
        <v>173</v>
      </c>
      <c r="AE7" s="89">
        <v>209.8</v>
      </c>
      <c r="AF7" s="89">
        <v>207</v>
      </c>
      <c r="AG7" s="89">
        <v>204.6</v>
      </c>
      <c r="AH7" s="89">
        <v>202.1</v>
      </c>
      <c r="AI7" s="89">
        <v>197.4</v>
      </c>
      <c r="AJ7" s="89">
        <v>180.9</v>
      </c>
      <c r="AK7" s="89">
        <v>180.3</v>
      </c>
      <c r="AL7" s="89">
        <v>185.7</v>
      </c>
      <c r="AM7" s="89">
        <v>183.7</v>
      </c>
      <c r="AN7" s="89">
        <v>194.9</v>
      </c>
      <c r="AO7" s="89">
        <v>194.4</v>
      </c>
      <c r="AP7" s="89">
        <v>173</v>
      </c>
      <c r="AQ7" s="90">
        <v>169.5</v>
      </c>
      <c r="AR7" s="88">
        <f t="shared" si="3"/>
        <v>2</v>
      </c>
      <c r="AS7" s="89">
        <f t="shared" si="4"/>
        <v>2.1999999999999886</v>
      </c>
      <c r="AT7" s="89">
        <f t="shared" si="5"/>
        <v>2.8000000000000114</v>
      </c>
      <c r="AU7" s="89">
        <f t="shared" si="6"/>
        <v>2.4000000000000057</v>
      </c>
      <c r="AV7" s="89">
        <f t="shared" si="7"/>
        <v>5.0999999999999943</v>
      </c>
      <c r="AW7" s="89">
        <f t="shared" si="8"/>
        <v>4.5999999999999943</v>
      </c>
      <c r="AX7" s="89">
        <f t="shared" si="9"/>
        <v>0.40000000000000568</v>
      </c>
      <c r="AY7" s="89">
        <f t="shared" si="10"/>
        <v>0.59999999999999432</v>
      </c>
      <c r="AZ7" s="89">
        <f t="shared" si="11"/>
        <v>1</v>
      </c>
      <c r="BA7" s="89">
        <f t="shared" si="12"/>
        <v>2</v>
      </c>
      <c r="BB7" s="89">
        <f t="shared" si="13"/>
        <v>0.40000000000000568</v>
      </c>
      <c r="BC7" s="89">
        <f t="shared" si="14"/>
        <v>0.5</v>
      </c>
      <c r="BD7" s="89">
        <f t="shared" si="15"/>
        <v>1.5</v>
      </c>
      <c r="BE7" s="90">
        <f t="shared" si="16"/>
        <v>3.4000000000000057</v>
      </c>
      <c r="BF7" s="94">
        <f t="shared" si="17"/>
        <v>0</v>
      </c>
      <c r="BG7" s="95">
        <f t="shared" si="18"/>
        <v>0</v>
      </c>
      <c r="BH7" s="95">
        <f t="shared" si="19"/>
        <v>0</v>
      </c>
      <c r="BI7" s="95">
        <f t="shared" si="20"/>
        <v>0</v>
      </c>
      <c r="BJ7" s="95">
        <f t="shared" si="21"/>
        <v>0.71345744680850998</v>
      </c>
      <c r="BK7" s="95">
        <f t="shared" si="22"/>
        <v>0.63010416666666602</v>
      </c>
      <c r="BL7" s="95">
        <f t="shared" si="23"/>
        <v>5.4413793103449057E-2</v>
      </c>
      <c r="BM7" s="95">
        <f t="shared" si="24"/>
        <v>8.0923076923076168E-2</v>
      </c>
      <c r="BN7" s="95">
        <f t="shared" si="25"/>
        <v>0.20900662251655633</v>
      </c>
      <c r="BO7" s="95">
        <f t="shared" si="26"/>
        <v>0.41254901960784318</v>
      </c>
      <c r="BP7" s="95">
        <f t="shared" si="27"/>
        <v>8.1445161290323739E-2</v>
      </c>
      <c r="BQ7" s="95">
        <f t="shared" si="28"/>
        <v>9.6809815950920253E-2</v>
      </c>
      <c r="BR7" s="95">
        <f t="shared" si="29"/>
        <v>0.36082317073170733</v>
      </c>
      <c r="BS7" s="96">
        <f t="shared" si="30"/>
        <v>0.78438596491228207</v>
      </c>
    </row>
    <row r="8" spans="1:71" x14ac:dyDescent="0.25">
      <c r="A8" s="86" t="s">
        <v>183</v>
      </c>
      <c r="B8" s="88">
        <v>260</v>
      </c>
      <c r="C8" s="89">
        <v>262.5</v>
      </c>
      <c r="D8" s="89">
        <v>272</v>
      </c>
      <c r="E8" s="89">
        <v>272</v>
      </c>
      <c r="F8" s="89">
        <v>280</v>
      </c>
      <c r="G8" s="89">
        <v>282</v>
      </c>
      <c r="H8" s="89">
        <v>285</v>
      </c>
      <c r="I8" s="89">
        <v>288</v>
      </c>
      <c r="J8" s="89">
        <v>298</v>
      </c>
      <c r="K8" s="89">
        <v>302</v>
      </c>
      <c r="L8" s="89">
        <v>310</v>
      </c>
      <c r="M8" s="89">
        <v>318.5</v>
      </c>
      <c r="N8" s="89">
        <v>325</v>
      </c>
      <c r="O8" s="90">
        <v>324</v>
      </c>
      <c r="P8" s="88">
        <v>183.1</v>
      </c>
      <c r="Q8" s="89">
        <v>224.2</v>
      </c>
      <c r="R8" s="89">
        <v>212.8</v>
      </c>
      <c r="S8" s="89">
        <v>203.8</v>
      </c>
      <c r="T8" s="89">
        <v>199.3</v>
      </c>
      <c r="U8" s="89">
        <v>194.3</v>
      </c>
      <c r="V8" s="89">
        <v>181.9</v>
      </c>
      <c r="W8" s="89">
        <v>179.8</v>
      </c>
      <c r="X8" s="89">
        <v>187.9</v>
      </c>
      <c r="Y8" s="89">
        <v>184.4</v>
      </c>
      <c r="Z8" s="89">
        <v>192.7</v>
      </c>
      <c r="AA8" s="89">
        <v>191</v>
      </c>
      <c r="AB8" s="89">
        <v>169.1</v>
      </c>
      <c r="AC8" s="90">
        <v>166</v>
      </c>
      <c r="AD8" s="88">
        <v>178.2</v>
      </c>
      <c r="AE8" s="89">
        <v>212.8</v>
      </c>
      <c r="AF8" s="89">
        <v>203.9</v>
      </c>
      <c r="AG8" s="89">
        <v>192.1</v>
      </c>
      <c r="AH8" s="89">
        <v>194.5</v>
      </c>
      <c r="AI8" s="89">
        <v>191</v>
      </c>
      <c r="AJ8" s="89">
        <v>176.8</v>
      </c>
      <c r="AK8" s="89">
        <v>177.9</v>
      </c>
      <c r="AL8" s="89">
        <v>184.4</v>
      </c>
      <c r="AM8" s="89">
        <v>180.8</v>
      </c>
      <c r="AN8" s="89">
        <v>191</v>
      </c>
      <c r="AO8" s="89">
        <v>189.9</v>
      </c>
      <c r="AP8" s="89">
        <v>166.1</v>
      </c>
      <c r="AQ8" s="90">
        <v>162.80000000000001</v>
      </c>
      <c r="AR8" s="88">
        <f t="shared" si="3"/>
        <v>4.9000000000000057</v>
      </c>
      <c r="AS8" s="89">
        <f t="shared" si="4"/>
        <v>11.399999999999977</v>
      </c>
      <c r="AT8" s="89">
        <f t="shared" si="5"/>
        <v>8.9000000000000057</v>
      </c>
      <c r="AU8" s="89">
        <f t="shared" si="6"/>
        <v>11.700000000000017</v>
      </c>
      <c r="AV8" s="89">
        <f t="shared" si="7"/>
        <v>4.8000000000000114</v>
      </c>
      <c r="AW8" s="89">
        <f t="shared" si="8"/>
        <v>3.3000000000000114</v>
      </c>
      <c r="AX8" s="89">
        <f t="shared" si="9"/>
        <v>5.0999999999999943</v>
      </c>
      <c r="AY8" s="89">
        <f t="shared" si="10"/>
        <v>1.9000000000000057</v>
      </c>
      <c r="AZ8" s="89">
        <f t="shared" si="11"/>
        <v>3.5</v>
      </c>
      <c r="BA8" s="89">
        <f t="shared" si="12"/>
        <v>3.5999999999999943</v>
      </c>
      <c r="BB8" s="89">
        <f t="shared" si="13"/>
        <v>1.6999999999999886</v>
      </c>
      <c r="BC8" s="89">
        <f t="shared" si="14"/>
        <v>1.0999999999999943</v>
      </c>
      <c r="BD8" s="89">
        <f t="shared" si="15"/>
        <v>3</v>
      </c>
      <c r="BE8" s="90">
        <f t="shared" si="16"/>
        <v>3.1999999999999886</v>
      </c>
      <c r="BF8" s="94">
        <f t="shared" si="17"/>
        <v>0</v>
      </c>
      <c r="BG8" s="95">
        <f t="shared" si="18"/>
        <v>0</v>
      </c>
      <c r="BH8" s="95">
        <f t="shared" si="19"/>
        <v>0</v>
      </c>
      <c r="BI8" s="95">
        <f t="shared" si="20"/>
        <v>0</v>
      </c>
      <c r="BJ8" s="95">
        <f t="shared" si="21"/>
        <v>0.67628571428571593</v>
      </c>
      <c r="BK8" s="95">
        <f t="shared" si="22"/>
        <v>0.46164893617021446</v>
      </c>
      <c r="BL8" s="95">
        <f t="shared" si="23"/>
        <v>0.70594736842105199</v>
      </c>
      <c r="BM8" s="95">
        <f t="shared" si="24"/>
        <v>0.26026041666666749</v>
      </c>
      <c r="BN8" s="95">
        <f t="shared" si="25"/>
        <v>0.74134228187919482</v>
      </c>
      <c r="BO8" s="95">
        <f t="shared" si="26"/>
        <v>0.75242384105960158</v>
      </c>
      <c r="BP8" s="95">
        <f t="shared" si="27"/>
        <v>0.34614193548386868</v>
      </c>
      <c r="BQ8" s="95">
        <f t="shared" si="28"/>
        <v>0.21799686028257345</v>
      </c>
      <c r="BR8" s="95">
        <f t="shared" si="29"/>
        <v>0.72830769230769232</v>
      </c>
      <c r="BS8" s="96">
        <f t="shared" si="30"/>
        <v>0.77925925925925643</v>
      </c>
    </row>
    <row r="9" spans="1:71" x14ac:dyDescent="0.25">
      <c r="A9" s="86" t="s">
        <v>184</v>
      </c>
      <c r="B9" s="88">
        <v>273</v>
      </c>
      <c r="C9" s="89">
        <v>276</v>
      </c>
      <c r="D9" s="89">
        <v>279</v>
      </c>
      <c r="E9" s="89">
        <v>292</v>
      </c>
      <c r="F9" s="89">
        <v>290</v>
      </c>
      <c r="G9" s="89">
        <v>292</v>
      </c>
      <c r="H9" s="89">
        <v>291.5</v>
      </c>
      <c r="I9" s="89">
        <v>289.5</v>
      </c>
      <c r="J9" s="89">
        <v>298.5</v>
      </c>
      <c r="K9" s="89">
        <v>304</v>
      </c>
      <c r="L9" s="89">
        <v>305</v>
      </c>
      <c r="M9" s="89">
        <v>320</v>
      </c>
      <c r="N9" s="89">
        <v>327</v>
      </c>
      <c r="O9" s="90">
        <v>332</v>
      </c>
      <c r="P9" s="88">
        <v>199.3</v>
      </c>
      <c r="Q9" s="89">
        <v>213</v>
      </c>
      <c r="R9" s="89">
        <v>199.6</v>
      </c>
      <c r="S9" s="89">
        <v>193.1</v>
      </c>
      <c r="T9" s="89">
        <v>193.2</v>
      </c>
      <c r="U9" s="89">
        <v>187.7</v>
      </c>
      <c r="V9" s="89">
        <v>201.8</v>
      </c>
      <c r="W9" s="89">
        <v>198.5</v>
      </c>
      <c r="X9" s="89">
        <v>187.8</v>
      </c>
      <c r="Y9" s="89">
        <v>182.5</v>
      </c>
      <c r="Z9" s="89">
        <v>209.2</v>
      </c>
      <c r="AA9" s="89">
        <v>207.6</v>
      </c>
      <c r="AB9" s="89">
        <v>181.1</v>
      </c>
      <c r="AC9" s="90">
        <v>177.2</v>
      </c>
      <c r="AD9" s="88">
        <v>192.3</v>
      </c>
      <c r="AE9" s="89">
        <v>199.6</v>
      </c>
      <c r="AF9" s="89">
        <v>193.1</v>
      </c>
      <c r="AG9" s="89">
        <v>184</v>
      </c>
      <c r="AH9" s="89">
        <v>187.8</v>
      </c>
      <c r="AI9" s="89">
        <v>182.1</v>
      </c>
      <c r="AJ9" s="89">
        <v>198.6</v>
      </c>
      <c r="AK9" s="89">
        <v>193.7</v>
      </c>
      <c r="AL9" s="89">
        <v>182.5</v>
      </c>
      <c r="AM9" s="89">
        <v>178.4</v>
      </c>
      <c r="AN9" s="89">
        <v>207.7</v>
      </c>
      <c r="AO9" s="89">
        <v>206</v>
      </c>
      <c r="AP9" s="89">
        <v>177.2</v>
      </c>
      <c r="AQ9" s="90">
        <v>173.8</v>
      </c>
      <c r="AR9" s="88">
        <f t="shared" si="3"/>
        <v>7</v>
      </c>
      <c r="AS9" s="89">
        <f t="shared" si="4"/>
        <v>13.400000000000006</v>
      </c>
      <c r="AT9" s="89">
        <f t="shared" si="5"/>
        <v>6.5</v>
      </c>
      <c r="AU9" s="89">
        <f t="shared" si="6"/>
        <v>9.0999999999999943</v>
      </c>
      <c r="AV9" s="89">
        <f t="shared" si="7"/>
        <v>5.3999999999999773</v>
      </c>
      <c r="AW9" s="89">
        <f t="shared" si="8"/>
        <v>5.5999999999999943</v>
      </c>
      <c r="AX9" s="89">
        <f t="shared" si="9"/>
        <v>3.2000000000000171</v>
      </c>
      <c r="AY9" s="89">
        <f t="shared" si="10"/>
        <v>4.8000000000000114</v>
      </c>
      <c r="AZ9" s="89">
        <f t="shared" si="11"/>
        <v>5.3000000000000114</v>
      </c>
      <c r="BA9" s="89">
        <f t="shared" si="12"/>
        <v>4.0999999999999943</v>
      </c>
      <c r="BB9" s="89">
        <f t="shared" si="13"/>
        <v>1.5</v>
      </c>
      <c r="BC9" s="89">
        <f t="shared" si="14"/>
        <v>1.5999999999999943</v>
      </c>
      <c r="BD9" s="89">
        <f t="shared" si="15"/>
        <v>3.9000000000000057</v>
      </c>
      <c r="BE9" s="90">
        <f t="shared" si="16"/>
        <v>3.3999999999999773</v>
      </c>
      <c r="BF9" s="94">
        <f t="shared" si="17"/>
        <v>0</v>
      </c>
      <c r="BG9" s="95">
        <f t="shared" si="18"/>
        <v>0</v>
      </c>
      <c r="BH9" s="95">
        <f t="shared" si="19"/>
        <v>0</v>
      </c>
      <c r="BI9" s="95">
        <f t="shared" si="20"/>
        <v>0</v>
      </c>
      <c r="BJ9" s="95">
        <f t="shared" si="21"/>
        <v>0.73458620689654874</v>
      </c>
      <c r="BK9" s="95">
        <f t="shared" si="22"/>
        <v>0.75657534246575275</v>
      </c>
      <c r="BL9" s="95">
        <f t="shared" si="23"/>
        <v>0.43307032590051697</v>
      </c>
      <c r="BM9" s="95">
        <f t="shared" si="24"/>
        <v>0.6540932642487064</v>
      </c>
      <c r="BN9" s="95">
        <f t="shared" si="25"/>
        <v>1.1207236180904547</v>
      </c>
      <c r="BO9" s="95">
        <f t="shared" si="26"/>
        <v>0.85128947368420937</v>
      </c>
      <c r="BP9" s="95">
        <f t="shared" si="27"/>
        <v>0.3104262295081967</v>
      </c>
      <c r="BQ9" s="95">
        <f t="shared" si="28"/>
        <v>0.31559999999999888</v>
      </c>
      <c r="BR9" s="95">
        <f t="shared" si="29"/>
        <v>0.9410091743119281</v>
      </c>
      <c r="BS9" s="96">
        <f t="shared" si="30"/>
        <v>0.80801204819276573</v>
      </c>
    </row>
    <row r="10" spans="1:71" x14ac:dyDescent="0.25">
      <c r="A10" s="86" t="s">
        <v>185</v>
      </c>
      <c r="B10" s="88">
        <v>297</v>
      </c>
      <c r="C10" s="89">
        <v>303</v>
      </c>
      <c r="D10" s="89">
        <v>304.5</v>
      </c>
      <c r="E10" s="89">
        <v>316</v>
      </c>
      <c r="F10" s="89">
        <v>310</v>
      </c>
      <c r="G10" s="89">
        <v>310</v>
      </c>
      <c r="H10" s="89">
        <v>318</v>
      </c>
      <c r="I10" s="89">
        <v>315.5</v>
      </c>
      <c r="J10" s="89">
        <v>325.5</v>
      </c>
      <c r="K10" s="89">
        <v>342</v>
      </c>
      <c r="L10" s="89">
        <v>339.5</v>
      </c>
      <c r="M10" s="89">
        <v>354.5</v>
      </c>
      <c r="N10" s="89">
        <v>363</v>
      </c>
      <c r="O10" s="90">
        <v>380</v>
      </c>
      <c r="P10" s="88">
        <v>192.9</v>
      </c>
      <c r="Q10" s="89">
        <v>248.3</v>
      </c>
      <c r="R10" s="89">
        <v>229.3</v>
      </c>
      <c r="S10" s="89">
        <v>218.8</v>
      </c>
      <c r="T10" s="89">
        <v>198.3</v>
      </c>
      <c r="U10" s="89">
        <v>191.5</v>
      </c>
      <c r="V10" s="89">
        <v>179.8</v>
      </c>
      <c r="W10" s="89">
        <v>177.2</v>
      </c>
      <c r="X10" s="89">
        <v>194.1</v>
      </c>
      <c r="Y10" s="89">
        <v>189.2</v>
      </c>
      <c r="Z10" s="89">
        <v>187</v>
      </c>
      <c r="AA10" s="89">
        <v>185.5</v>
      </c>
      <c r="AB10" s="89">
        <v>200.2</v>
      </c>
      <c r="AC10" s="90">
        <v>197.7</v>
      </c>
      <c r="AD10" s="88">
        <v>183.2</v>
      </c>
      <c r="AE10" s="89">
        <v>229.3</v>
      </c>
      <c r="AF10" s="89">
        <v>218.8</v>
      </c>
      <c r="AG10" s="89">
        <v>203.6</v>
      </c>
      <c r="AH10" s="89">
        <v>191.7</v>
      </c>
      <c r="AI10" s="89">
        <v>186.9</v>
      </c>
      <c r="AJ10" s="89">
        <v>177.4</v>
      </c>
      <c r="AK10" s="89">
        <v>175.2</v>
      </c>
      <c r="AL10" s="89">
        <v>189.4</v>
      </c>
      <c r="AM10" s="89">
        <v>187.2</v>
      </c>
      <c r="AN10" s="89">
        <v>185.8</v>
      </c>
      <c r="AO10" s="89">
        <v>184.6</v>
      </c>
      <c r="AP10" s="89">
        <v>197.9</v>
      </c>
      <c r="AQ10" s="90">
        <v>193.9</v>
      </c>
      <c r="AR10" s="88">
        <f t="shared" si="3"/>
        <v>9.7000000000000171</v>
      </c>
      <c r="AS10" s="89">
        <f t="shared" si="4"/>
        <v>19</v>
      </c>
      <c r="AT10" s="89">
        <f t="shared" si="5"/>
        <v>10.5</v>
      </c>
      <c r="AU10" s="89">
        <f t="shared" si="6"/>
        <v>15.200000000000017</v>
      </c>
      <c r="AV10" s="89">
        <f t="shared" si="7"/>
        <v>6.6000000000000227</v>
      </c>
      <c r="AW10" s="89">
        <f t="shared" si="8"/>
        <v>4.5999999999999943</v>
      </c>
      <c r="AX10" s="89">
        <f t="shared" si="9"/>
        <v>2.4000000000000057</v>
      </c>
      <c r="AY10" s="89">
        <f t="shared" si="10"/>
        <v>2</v>
      </c>
      <c r="AZ10" s="89">
        <f t="shared" si="11"/>
        <v>4.6999999999999886</v>
      </c>
      <c r="BA10" s="89">
        <f t="shared" si="12"/>
        <v>2</v>
      </c>
      <c r="BB10" s="89">
        <f t="shared" si="13"/>
        <v>1.1999999999999886</v>
      </c>
      <c r="BC10" s="89">
        <f t="shared" si="14"/>
        <v>0.90000000000000568</v>
      </c>
      <c r="BD10" s="89">
        <f t="shared" si="15"/>
        <v>2.2999999999999829</v>
      </c>
      <c r="BE10" s="90">
        <f t="shared" si="16"/>
        <v>3.7999999999999829</v>
      </c>
      <c r="BF10" s="94">
        <f t="shared" si="17"/>
        <v>0</v>
      </c>
      <c r="BG10" s="95">
        <f t="shared" si="18"/>
        <v>0</v>
      </c>
      <c r="BH10" s="95">
        <f t="shared" si="19"/>
        <v>0</v>
      </c>
      <c r="BI10" s="95">
        <f t="shared" si="20"/>
        <v>0</v>
      </c>
      <c r="BJ10" s="95">
        <f t="shared" si="21"/>
        <v>0.8399032258064546</v>
      </c>
      <c r="BK10" s="95">
        <f t="shared" si="22"/>
        <v>0.58538709677419287</v>
      </c>
      <c r="BL10" s="95">
        <f t="shared" si="23"/>
        <v>0.2977358490566045</v>
      </c>
      <c r="BM10" s="95">
        <f t="shared" si="24"/>
        <v>0.25007923930269416</v>
      </c>
      <c r="BN10" s="95">
        <f t="shared" si="25"/>
        <v>0.91141013824884576</v>
      </c>
      <c r="BO10" s="95">
        <f t="shared" si="26"/>
        <v>0.36912280701754391</v>
      </c>
      <c r="BP10" s="95">
        <f t="shared" si="27"/>
        <v>0.22310456553755309</v>
      </c>
      <c r="BQ10" s="95">
        <f t="shared" si="28"/>
        <v>0.16024823695345658</v>
      </c>
      <c r="BR10" s="95">
        <f t="shared" si="29"/>
        <v>0.49991735537189724</v>
      </c>
      <c r="BS10" s="96">
        <f t="shared" si="30"/>
        <v>0.78899999999999659</v>
      </c>
    </row>
    <row r="11" spans="1:71" x14ac:dyDescent="0.25">
      <c r="A11" s="86" t="s">
        <v>186</v>
      </c>
      <c r="B11" s="88">
        <v>295.5</v>
      </c>
      <c r="C11" s="89">
        <v>299</v>
      </c>
      <c r="D11" s="89">
        <v>301.5</v>
      </c>
      <c r="E11" s="89">
        <v>306</v>
      </c>
      <c r="F11" s="89">
        <v>312</v>
      </c>
      <c r="G11" s="89">
        <v>308</v>
      </c>
      <c r="H11" s="89">
        <v>316</v>
      </c>
      <c r="I11" s="89">
        <v>316</v>
      </c>
      <c r="J11" s="89">
        <v>334</v>
      </c>
      <c r="K11" s="89">
        <v>342</v>
      </c>
      <c r="L11" s="89">
        <v>343</v>
      </c>
      <c r="M11" s="89">
        <v>358</v>
      </c>
      <c r="N11" s="89">
        <v>364</v>
      </c>
      <c r="O11" s="90">
        <v>368</v>
      </c>
      <c r="P11" s="88">
        <v>187.5</v>
      </c>
      <c r="Q11" s="89">
        <v>237.1</v>
      </c>
      <c r="R11" s="89">
        <v>223.5</v>
      </c>
      <c r="S11" s="89">
        <v>217.6</v>
      </c>
      <c r="T11" s="89">
        <v>190.8</v>
      </c>
      <c r="U11" s="89">
        <v>188.8</v>
      </c>
      <c r="V11" s="89">
        <v>197.3</v>
      </c>
      <c r="W11" s="89">
        <v>195.1</v>
      </c>
      <c r="X11" s="89">
        <v>181.9</v>
      </c>
      <c r="Y11" s="89">
        <v>177.2</v>
      </c>
      <c r="Z11" s="89">
        <v>181.4</v>
      </c>
      <c r="AA11" s="89">
        <v>178</v>
      </c>
      <c r="AB11" s="89">
        <v>192.3</v>
      </c>
      <c r="AC11" s="90">
        <v>190.8</v>
      </c>
      <c r="AD11" s="88">
        <v>176.1</v>
      </c>
      <c r="AE11" s="89">
        <v>223.6</v>
      </c>
      <c r="AF11" s="89">
        <v>217.9</v>
      </c>
      <c r="AG11" s="89">
        <v>205.1</v>
      </c>
      <c r="AH11" s="89">
        <v>188.9</v>
      </c>
      <c r="AI11" s="89">
        <v>185</v>
      </c>
      <c r="AJ11" s="89">
        <v>195.2</v>
      </c>
      <c r="AK11" s="89">
        <v>193.9</v>
      </c>
      <c r="AL11" s="89">
        <v>177.3</v>
      </c>
      <c r="AM11" s="89">
        <v>174</v>
      </c>
      <c r="AN11" s="89">
        <v>178.2</v>
      </c>
      <c r="AO11" s="89">
        <v>176.7</v>
      </c>
      <c r="AP11" s="89">
        <v>190</v>
      </c>
      <c r="AQ11" s="90">
        <v>188.5</v>
      </c>
      <c r="AR11" s="88">
        <f t="shared" si="3"/>
        <v>11.400000000000006</v>
      </c>
      <c r="AS11" s="89">
        <f t="shared" si="4"/>
        <v>13.5</v>
      </c>
      <c r="AT11" s="89">
        <f t="shared" si="5"/>
        <v>5.5999999999999943</v>
      </c>
      <c r="AU11" s="89">
        <f t="shared" si="6"/>
        <v>12.5</v>
      </c>
      <c r="AV11" s="89">
        <f t="shared" si="7"/>
        <v>1.9000000000000057</v>
      </c>
      <c r="AW11" s="89">
        <f t="shared" si="8"/>
        <v>3.8000000000000114</v>
      </c>
      <c r="AX11" s="89">
        <f t="shared" si="9"/>
        <v>2.1000000000000227</v>
      </c>
      <c r="AY11" s="89">
        <f t="shared" si="10"/>
        <v>1.1999999999999886</v>
      </c>
      <c r="AZ11" s="89">
        <f t="shared" si="11"/>
        <v>4.5999999999999943</v>
      </c>
      <c r="BA11" s="89">
        <f t="shared" si="12"/>
        <v>3.1999999999999886</v>
      </c>
      <c r="BB11" s="89">
        <f t="shared" si="13"/>
        <v>3.2000000000000171</v>
      </c>
      <c r="BC11" s="89">
        <f t="shared" si="14"/>
        <v>1.3000000000000114</v>
      </c>
      <c r="BD11" s="89">
        <f t="shared" si="15"/>
        <v>2.3000000000000114</v>
      </c>
      <c r="BE11" s="90">
        <f t="shared" si="16"/>
        <v>2.3000000000000114</v>
      </c>
      <c r="BF11" s="94">
        <f t="shared" si="17"/>
        <v>0</v>
      </c>
      <c r="BG11" s="95">
        <f t="shared" si="18"/>
        <v>0</v>
      </c>
      <c r="BH11" s="95">
        <f t="shared" si="19"/>
        <v>0</v>
      </c>
      <c r="BI11" s="95">
        <f t="shared" si="20"/>
        <v>0</v>
      </c>
      <c r="BJ11" s="95">
        <f t="shared" si="21"/>
        <v>0.24024038461538536</v>
      </c>
      <c r="BK11" s="95">
        <f t="shared" si="22"/>
        <v>0.48672077922078072</v>
      </c>
      <c r="BL11" s="95">
        <f t="shared" si="23"/>
        <v>0.2621677215189902</v>
      </c>
      <c r="BM11" s="95">
        <f t="shared" si="24"/>
        <v>0.14981012658227708</v>
      </c>
      <c r="BN11" s="95">
        <f t="shared" si="25"/>
        <v>0.86931736526946002</v>
      </c>
      <c r="BO11" s="95">
        <f t="shared" si="26"/>
        <v>0.59059649122806801</v>
      </c>
      <c r="BP11" s="95">
        <f t="shared" si="27"/>
        <v>0.58887463556851627</v>
      </c>
      <c r="BQ11" s="95">
        <f t="shared" si="28"/>
        <v>0.22920670391061651</v>
      </c>
      <c r="BR11" s="95">
        <f t="shared" si="29"/>
        <v>0.49854395604395857</v>
      </c>
      <c r="BS11" s="96">
        <f t="shared" si="30"/>
        <v>0.49312500000000248</v>
      </c>
    </row>
    <row r="12" spans="1:71" x14ac:dyDescent="0.25">
      <c r="A12" s="86" t="s">
        <v>187</v>
      </c>
      <c r="B12" s="88">
        <v>267</v>
      </c>
      <c r="C12" s="89">
        <v>273.5</v>
      </c>
      <c r="D12" s="89">
        <v>278.5</v>
      </c>
      <c r="E12" s="89">
        <v>288</v>
      </c>
      <c r="F12" s="89">
        <v>294</v>
      </c>
      <c r="G12" s="89">
        <v>292</v>
      </c>
      <c r="H12" s="89">
        <v>298.5</v>
      </c>
      <c r="I12" s="89">
        <v>298</v>
      </c>
      <c r="J12" s="89">
        <v>316</v>
      </c>
      <c r="K12" s="89">
        <v>322</v>
      </c>
      <c r="L12" s="89">
        <v>323</v>
      </c>
      <c r="M12" s="89">
        <v>340</v>
      </c>
      <c r="N12" s="89">
        <v>348</v>
      </c>
      <c r="O12" s="90">
        <v>354</v>
      </c>
      <c r="P12" s="88">
        <v>197.1</v>
      </c>
      <c r="Q12" s="89">
        <v>229.4</v>
      </c>
      <c r="R12" s="89">
        <v>215.2</v>
      </c>
      <c r="S12" s="89">
        <v>203.9</v>
      </c>
      <c r="T12" s="89">
        <v>174.1</v>
      </c>
      <c r="U12" s="89">
        <v>168.1</v>
      </c>
      <c r="V12" s="89">
        <v>189.2</v>
      </c>
      <c r="W12" s="89">
        <v>188.6</v>
      </c>
      <c r="X12" s="89">
        <v>186.8</v>
      </c>
      <c r="Y12" s="89">
        <v>183.6</v>
      </c>
      <c r="Z12" s="89">
        <v>185.4</v>
      </c>
      <c r="AA12" s="89">
        <v>183.8</v>
      </c>
      <c r="AB12" s="89">
        <v>175.5</v>
      </c>
      <c r="AC12" s="90">
        <v>173.9</v>
      </c>
      <c r="AD12" s="88">
        <v>188.7</v>
      </c>
      <c r="AE12" s="89">
        <v>214.2</v>
      </c>
      <c r="AF12" s="89">
        <v>204</v>
      </c>
      <c r="AG12" s="89">
        <v>192.2</v>
      </c>
      <c r="AH12" s="89">
        <v>168.2</v>
      </c>
      <c r="AI12" s="89">
        <v>164.7</v>
      </c>
      <c r="AJ12" s="89">
        <v>188.6</v>
      </c>
      <c r="AK12" s="89">
        <v>187.5</v>
      </c>
      <c r="AL12" s="89">
        <v>183.3</v>
      </c>
      <c r="AM12" s="89">
        <v>179.5</v>
      </c>
      <c r="AN12" s="89">
        <v>184</v>
      </c>
      <c r="AO12" s="89">
        <v>183.4</v>
      </c>
      <c r="AP12" s="89">
        <v>174</v>
      </c>
      <c r="AQ12" s="90">
        <v>172.7</v>
      </c>
      <c r="AR12" s="88">
        <f t="shared" si="3"/>
        <v>8.4000000000000057</v>
      </c>
      <c r="AS12" s="89">
        <f t="shared" si="4"/>
        <v>15.200000000000017</v>
      </c>
      <c r="AT12" s="89">
        <f t="shared" si="5"/>
        <v>11.199999999999989</v>
      </c>
      <c r="AU12" s="89">
        <f t="shared" si="6"/>
        <v>11.700000000000017</v>
      </c>
      <c r="AV12" s="89">
        <f t="shared" si="7"/>
        <v>5.9000000000000057</v>
      </c>
      <c r="AW12" s="89">
        <f t="shared" si="8"/>
        <v>3.4000000000000057</v>
      </c>
      <c r="AX12" s="89">
        <f t="shared" si="9"/>
        <v>0.59999999999999432</v>
      </c>
      <c r="AY12" s="89">
        <f t="shared" si="10"/>
        <v>1.0999999999999943</v>
      </c>
      <c r="AZ12" s="89">
        <f t="shared" si="11"/>
        <v>3.5</v>
      </c>
      <c r="BA12" s="89">
        <f t="shared" si="12"/>
        <v>4.0999999999999943</v>
      </c>
      <c r="BB12" s="89">
        <f t="shared" si="13"/>
        <v>1.4000000000000057</v>
      </c>
      <c r="BC12" s="89">
        <f t="shared" si="14"/>
        <v>0.40000000000000568</v>
      </c>
      <c r="BD12" s="89">
        <f t="shared" si="15"/>
        <v>1.5</v>
      </c>
      <c r="BE12" s="90">
        <f t="shared" si="16"/>
        <v>1.2000000000000171</v>
      </c>
      <c r="BF12" s="94">
        <f t="shared" si="17"/>
        <v>0</v>
      </c>
      <c r="BG12" s="95">
        <f t="shared" si="18"/>
        <v>0</v>
      </c>
      <c r="BH12" s="95">
        <f t="shared" si="19"/>
        <v>0</v>
      </c>
      <c r="BI12" s="95">
        <f t="shared" si="20"/>
        <v>0</v>
      </c>
      <c r="BJ12" s="95">
        <f t="shared" si="21"/>
        <v>0.79168367346938862</v>
      </c>
      <c r="BK12" s="95">
        <f t="shared" si="22"/>
        <v>0.45934931506849402</v>
      </c>
      <c r="BL12" s="95">
        <f t="shared" si="23"/>
        <v>7.9296482412059555E-2</v>
      </c>
      <c r="BM12" s="95">
        <f t="shared" si="24"/>
        <v>0.14562080536912678</v>
      </c>
      <c r="BN12" s="95">
        <f t="shared" si="25"/>
        <v>0.699113924050633</v>
      </c>
      <c r="BO12" s="95">
        <f t="shared" si="26"/>
        <v>0.80370186335403615</v>
      </c>
      <c r="BP12" s="95">
        <f t="shared" si="27"/>
        <v>0.27358513931888656</v>
      </c>
      <c r="BQ12" s="95">
        <f t="shared" si="28"/>
        <v>7.4258823529412821E-2</v>
      </c>
      <c r="BR12" s="95">
        <f t="shared" si="29"/>
        <v>0.34008620689655178</v>
      </c>
      <c r="BS12" s="96">
        <f t="shared" si="30"/>
        <v>0.2674576271186479</v>
      </c>
    </row>
    <row r="13" spans="1:71" x14ac:dyDescent="0.25">
      <c r="A13" s="86" t="s">
        <v>188</v>
      </c>
      <c r="B13" s="88">
        <v>257.5</v>
      </c>
      <c r="C13" s="89">
        <v>268</v>
      </c>
      <c r="D13" s="89">
        <v>273</v>
      </c>
      <c r="E13" s="89">
        <v>282</v>
      </c>
      <c r="F13" s="89">
        <v>280</v>
      </c>
      <c r="G13" s="89">
        <v>284</v>
      </c>
      <c r="H13" s="89">
        <v>296</v>
      </c>
      <c r="I13" s="89">
        <v>299.5</v>
      </c>
      <c r="J13" s="89">
        <v>314</v>
      </c>
      <c r="K13" s="89">
        <v>314</v>
      </c>
      <c r="L13" s="89">
        <v>311</v>
      </c>
      <c r="M13" s="89">
        <v>330</v>
      </c>
      <c r="N13" s="89">
        <v>337</v>
      </c>
      <c r="O13" s="90">
        <v>342</v>
      </c>
      <c r="P13" s="88">
        <v>195</v>
      </c>
      <c r="Q13" s="89">
        <v>256.8</v>
      </c>
      <c r="R13" s="89">
        <v>238.6</v>
      </c>
      <c r="S13" s="89">
        <v>227.8</v>
      </c>
      <c r="T13" s="89">
        <v>177.6</v>
      </c>
      <c r="U13" s="89">
        <v>169.7</v>
      </c>
      <c r="V13" s="89">
        <v>225.1</v>
      </c>
      <c r="W13" s="89">
        <v>220.6</v>
      </c>
      <c r="X13" s="89">
        <v>194.5</v>
      </c>
      <c r="Y13" s="89">
        <v>189.8</v>
      </c>
      <c r="Z13" s="89">
        <v>210.1</v>
      </c>
      <c r="AA13" s="89">
        <v>209.3</v>
      </c>
      <c r="AB13" s="89">
        <v>176.8</v>
      </c>
      <c r="AC13" s="90">
        <v>171.9</v>
      </c>
      <c r="AD13" s="88">
        <v>187.2</v>
      </c>
      <c r="AE13" s="89">
        <v>238.7</v>
      </c>
      <c r="AF13" s="89">
        <v>227.9</v>
      </c>
      <c r="AG13" s="89">
        <v>217.3</v>
      </c>
      <c r="AH13" s="89">
        <v>170.1</v>
      </c>
      <c r="AI13" s="89">
        <v>166</v>
      </c>
      <c r="AJ13" s="89">
        <v>220.8</v>
      </c>
      <c r="AK13" s="89">
        <v>218.1</v>
      </c>
      <c r="AL13" s="89">
        <v>190</v>
      </c>
      <c r="AM13" s="89">
        <v>185.5</v>
      </c>
      <c r="AN13" s="89">
        <v>209.6</v>
      </c>
      <c r="AO13" s="89">
        <v>206.6</v>
      </c>
      <c r="AP13" s="89">
        <v>172.4</v>
      </c>
      <c r="AQ13" s="90">
        <v>167.7</v>
      </c>
      <c r="AR13" s="88">
        <f t="shared" si="3"/>
        <v>7.8000000000000114</v>
      </c>
      <c r="AS13" s="89">
        <f t="shared" si="4"/>
        <v>18.100000000000023</v>
      </c>
      <c r="AT13" s="89">
        <f t="shared" si="5"/>
        <v>10.699999999999989</v>
      </c>
      <c r="AU13" s="89">
        <f t="shared" si="6"/>
        <v>10.5</v>
      </c>
      <c r="AV13" s="89">
        <f t="shared" si="7"/>
        <v>7.5</v>
      </c>
      <c r="AW13" s="89">
        <f t="shared" si="8"/>
        <v>3.6999999999999886</v>
      </c>
      <c r="AX13" s="89">
        <f t="shared" si="9"/>
        <v>4.2999999999999829</v>
      </c>
      <c r="AY13" s="89">
        <f t="shared" si="10"/>
        <v>2.5</v>
      </c>
      <c r="AZ13" s="89">
        <f t="shared" si="11"/>
        <v>4.5</v>
      </c>
      <c r="BA13" s="89">
        <f t="shared" si="12"/>
        <v>4.3000000000000114</v>
      </c>
      <c r="BB13" s="89">
        <f t="shared" si="13"/>
        <v>0.5</v>
      </c>
      <c r="BC13" s="89">
        <f t="shared" si="14"/>
        <v>2.7000000000000171</v>
      </c>
      <c r="BD13" s="89">
        <f t="shared" si="15"/>
        <v>4.4000000000000057</v>
      </c>
      <c r="BE13" s="90">
        <f t="shared" si="16"/>
        <v>4.2000000000000171</v>
      </c>
      <c r="BF13" s="94">
        <f t="shared" si="17"/>
        <v>0</v>
      </c>
      <c r="BG13" s="95">
        <f t="shared" si="18"/>
        <v>0</v>
      </c>
      <c r="BH13" s="95">
        <f t="shared" si="19"/>
        <v>0</v>
      </c>
      <c r="BI13" s="95">
        <f t="shared" si="20"/>
        <v>0</v>
      </c>
      <c r="BJ13" s="95">
        <f t="shared" si="21"/>
        <v>1.0566964285714286</v>
      </c>
      <c r="BK13" s="95">
        <f t="shared" si="22"/>
        <v>0.51396126760563232</v>
      </c>
      <c r="BL13" s="95">
        <f t="shared" si="23"/>
        <v>0.57309121621621406</v>
      </c>
      <c r="BM13" s="95">
        <f t="shared" si="24"/>
        <v>0.32929883138564281</v>
      </c>
      <c r="BN13" s="95">
        <f t="shared" si="25"/>
        <v>0.90458598726114658</v>
      </c>
      <c r="BO13" s="95">
        <f t="shared" si="26"/>
        <v>0.86438216560509784</v>
      </c>
      <c r="BP13" s="95">
        <f t="shared" si="27"/>
        <v>0.10147909967845661</v>
      </c>
      <c r="BQ13" s="95">
        <f t="shared" si="28"/>
        <v>0.51643636363636691</v>
      </c>
      <c r="BR13" s="95">
        <f t="shared" si="29"/>
        <v>1.0301483679525236</v>
      </c>
      <c r="BS13" s="96">
        <f t="shared" si="30"/>
        <v>0.96894736842105644</v>
      </c>
    </row>
    <row r="14" spans="1:71" ht="15.75" thickBot="1" x14ac:dyDescent="0.3">
      <c r="A14" s="87" t="s">
        <v>189</v>
      </c>
      <c r="B14" s="91">
        <v>256</v>
      </c>
      <c r="C14" s="92">
        <v>267</v>
      </c>
      <c r="D14" s="92">
        <v>272</v>
      </c>
      <c r="E14" s="92">
        <v>272</v>
      </c>
      <c r="F14" s="92">
        <v>278</v>
      </c>
      <c r="G14" s="92">
        <v>282</v>
      </c>
      <c r="H14" s="92">
        <v>292</v>
      </c>
      <c r="I14" s="92">
        <v>299</v>
      </c>
      <c r="J14" s="92">
        <v>304</v>
      </c>
      <c r="K14" s="92">
        <v>304</v>
      </c>
      <c r="L14" s="92">
        <v>304</v>
      </c>
      <c r="M14" s="92">
        <v>317</v>
      </c>
      <c r="N14" s="92">
        <v>327.5</v>
      </c>
      <c r="O14" s="93">
        <v>330</v>
      </c>
      <c r="P14" s="91">
        <v>163.1</v>
      </c>
      <c r="Q14" s="92">
        <v>220.2</v>
      </c>
      <c r="R14" s="92">
        <v>204.8</v>
      </c>
      <c r="S14" s="92">
        <v>194.6</v>
      </c>
      <c r="T14" s="92">
        <v>167.4</v>
      </c>
      <c r="U14" s="92">
        <v>161.9</v>
      </c>
      <c r="V14" s="92">
        <v>202.1</v>
      </c>
      <c r="W14" s="92">
        <v>197.5</v>
      </c>
      <c r="X14" s="92">
        <v>188.6</v>
      </c>
      <c r="Y14" s="92">
        <v>183.4</v>
      </c>
      <c r="Z14" s="92">
        <v>174</v>
      </c>
      <c r="AA14" s="92">
        <v>172.5</v>
      </c>
      <c r="AB14" s="92">
        <v>168.9</v>
      </c>
      <c r="AC14" s="93">
        <v>165.8</v>
      </c>
      <c r="AD14" s="91">
        <v>156.30000000000001</v>
      </c>
      <c r="AE14" s="92">
        <v>205</v>
      </c>
      <c r="AF14" s="92">
        <v>194.6</v>
      </c>
      <c r="AG14" s="92">
        <v>186.3</v>
      </c>
      <c r="AH14" s="92">
        <v>162</v>
      </c>
      <c r="AI14" s="92">
        <v>158.19999999999999</v>
      </c>
      <c r="AJ14" s="92">
        <v>197.6</v>
      </c>
      <c r="AK14" s="92">
        <v>195.6</v>
      </c>
      <c r="AL14" s="92">
        <v>183</v>
      </c>
      <c r="AM14" s="92">
        <v>180.4</v>
      </c>
      <c r="AN14" s="92">
        <v>172.6</v>
      </c>
      <c r="AO14" s="92">
        <v>169.9</v>
      </c>
      <c r="AP14" s="92">
        <v>165.9</v>
      </c>
      <c r="AQ14" s="93">
        <v>163</v>
      </c>
      <c r="AR14" s="91">
        <f t="shared" si="3"/>
        <v>6.7999999999999829</v>
      </c>
      <c r="AS14" s="92">
        <f t="shared" si="4"/>
        <v>15.199999999999989</v>
      </c>
      <c r="AT14" s="92">
        <f t="shared" si="5"/>
        <v>10.200000000000017</v>
      </c>
      <c r="AU14" s="92">
        <f t="shared" si="6"/>
        <v>8.2999999999999829</v>
      </c>
      <c r="AV14" s="92">
        <f t="shared" si="7"/>
        <v>5.4000000000000057</v>
      </c>
      <c r="AW14" s="92">
        <f t="shared" si="8"/>
        <v>3.7000000000000171</v>
      </c>
      <c r="AX14" s="92">
        <f t="shared" si="9"/>
        <v>4.5</v>
      </c>
      <c r="AY14" s="92">
        <f t="shared" si="10"/>
        <v>1.9000000000000057</v>
      </c>
      <c r="AZ14" s="92">
        <f t="shared" si="11"/>
        <v>5.5999999999999943</v>
      </c>
      <c r="BA14" s="92">
        <f t="shared" si="12"/>
        <v>3</v>
      </c>
      <c r="BB14" s="92">
        <f t="shared" si="13"/>
        <v>1.4000000000000057</v>
      </c>
      <c r="BC14" s="92">
        <f t="shared" si="14"/>
        <v>2.5999999999999943</v>
      </c>
      <c r="BD14" s="92">
        <f t="shared" si="15"/>
        <v>3</v>
      </c>
      <c r="BE14" s="93">
        <f t="shared" si="16"/>
        <v>2.8000000000000114</v>
      </c>
      <c r="BF14" s="97">
        <f t="shared" si="17"/>
        <v>0</v>
      </c>
      <c r="BG14" s="98">
        <f t="shared" si="18"/>
        <v>0</v>
      </c>
      <c r="BH14" s="98">
        <f t="shared" si="19"/>
        <v>0</v>
      </c>
      <c r="BI14" s="98">
        <f t="shared" si="20"/>
        <v>0</v>
      </c>
      <c r="BJ14" s="98">
        <f t="shared" si="21"/>
        <v>0.76629496402877784</v>
      </c>
      <c r="BK14" s="98">
        <f t="shared" si="22"/>
        <v>0.51760638297872585</v>
      </c>
      <c r="BL14" s="98">
        <f t="shared" si="23"/>
        <v>0.60796232876712342</v>
      </c>
      <c r="BM14" s="98">
        <f t="shared" si="24"/>
        <v>0.25068561872909778</v>
      </c>
      <c r="BN14" s="98">
        <f t="shared" si="25"/>
        <v>1.1627368421052622</v>
      </c>
      <c r="BO14" s="98">
        <f t="shared" si="26"/>
        <v>0.62289473684210528</v>
      </c>
      <c r="BP14" s="98">
        <f t="shared" si="27"/>
        <v>0.29068421052631699</v>
      </c>
      <c r="BQ14" s="98">
        <f t="shared" si="28"/>
        <v>0.5177034700315446</v>
      </c>
      <c r="BR14" s="98">
        <f t="shared" si="29"/>
        <v>0.72274809160305342</v>
      </c>
      <c r="BS14" s="99">
        <f t="shared" si="30"/>
        <v>0.66945454545454808</v>
      </c>
    </row>
  </sheetData>
  <mergeCells count="5">
    <mergeCell ref="B1:O1"/>
    <mergeCell ref="P1:AC1"/>
    <mergeCell ref="AD1:AQ1"/>
    <mergeCell ref="AR1:BE1"/>
    <mergeCell ref="BF1:B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6"/>
  <sheetViews>
    <sheetView topLeftCell="BB1" workbookViewId="0">
      <selection sqref="A1:B26"/>
    </sheetView>
  </sheetViews>
  <sheetFormatPr defaultRowHeight="15" x14ac:dyDescent="0.25"/>
  <cols>
    <col min="1" max="1" width="9.140625" style="100"/>
    <col min="2" max="2" width="11.28515625" style="100" bestFit="1" customWidth="1"/>
    <col min="3" max="11" width="9.140625" style="100"/>
    <col min="12" max="15" width="10.140625" style="100" bestFit="1" customWidth="1"/>
    <col min="16" max="24" width="9.140625" style="100"/>
    <col min="25" max="28" width="10.140625" style="100" bestFit="1" customWidth="1"/>
    <col min="29" max="37" width="9.140625" style="100"/>
    <col min="38" max="41" width="10.140625" style="100" bestFit="1" customWidth="1"/>
    <col min="42" max="50" width="9.140625" style="100"/>
    <col min="51" max="54" width="10.140625" style="100" bestFit="1" customWidth="1"/>
    <col min="55" max="63" width="9.140625" style="100"/>
    <col min="64" max="67" width="10.140625" style="100" bestFit="1" customWidth="1"/>
    <col min="68" max="76" width="9.140625" style="100"/>
    <col min="77" max="80" width="12" style="100" bestFit="1" customWidth="1"/>
    <col min="81" max="16384" width="9.140625" style="100"/>
  </cols>
  <sheetData>
    <row r="1" spans="1:80" s="80" customFormat="1" x14ac:dyDescent="0.25">
      <c r="A1" s="84" t="s">
        <v>140</v>
      </c>
      <c r="B1" s="84" t="s">
        <v>160</v>
      </c>
      <c r="C1" s="145" t="s">
        <v>161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5" t="s">
        <v>162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7"/>
      <c r="AC1" s="145" t="s">
        <v>163</v>
      </c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7"/>
      <c r="AP1" s="145" t="s">
        <v>164</v>
      </c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7"/>
      <c r="BC1" s="145" t="s">
        <v>165</v>
      </c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7"/>
      <c r="BP1" s="145" t="s">
        <v>159</v>
      </c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7"/>
    </row>
    <row r="2" spans="1:80" s="80" customFormat="1" ht="15.75" thickBot="1" x14ac:dyDescent="0.3">
      <c r="A2" s="85"/>
      <c r="B2" s="85"/>
      <c r="C2" s="81" t="s">
        <v>141</v>
      </c>
      <c r="D2" s="82" t="s">
        <v>142</v>
      </c>
      <c r="E2" s="82" t="s">
        <v>143</v>
      </c>
      <c r="F2" s="82" t="s">
        <v>144</v>
      </c>
      <c r="G2" s="82" t="s">
        <v>145</v>
      </c>
      <c r="H2" s="82" t="s">
        <v>146</v>
      </c>
      <c r="I2" s="82" t="s">
        <v>147</v>
      </c>
      <c r="J2" s="82" t="s">
        <v>148</v>
      </c>
      <c r="K2" s="82" t="s">
        <v>149</v>
      </c>
      <c r="L2" s="82" t="s">
        <v>150</v>
      </c>
      <c r="M2" s="82" t="s">
        <v>151</v>
      </c>
      <c r="N2" s="82" t="s">
        <v>152</v>
      </c>
      <c r="O2" s="83" t="s">
        <v>153</v>
      </c>
      <c r="P2" s="81" t="s">
        <v>141</v>
      </c>
      <c r="Q2" s="82" t="s">
        <v>142</v>
      </c>
      <c r="R2" s="82" t="s">
        <v>143</v>
      </c>
      <c r="S2" s="82" t="s">
        <v>144</v>
      </c>
      <c r="T2" s="82" t="s">
        <v>145</v>
      </c>
      <c r="U2" s="82" t="s">
        <v>146</v>
      </c>
      <c r="V2" s="82" t="s">
        <v>147</v>
      </c>
      <c r="W2" s="82" t="s">
        <v>148</v>
      </c>
      <c r="X2" s="82" t="s">
        <v>149</v>
      </c>
      <c r="Y2" s="82" t="s">
        <v>150</v>
      </c>
      <c r="Z2" s="82" t="s">
        <v>151</v>
      </c>
      <c r="AA2" s="82" t="s">
        <v>152</v>
      </c>
      <c r="AB2" s="83" t="s">
        <v>153</v>
      </c>
      <c r="AC2" s="81" t="s">
        <v>141</v>
      </c>
      <c r="AD2" s="82" t="s">
        <v>142</v>
      </c>
      <c r="AE2" s="82" t="s">
        <v>143</v>
      </c>
      <c r="AF2" s="82" t="s">
        <v>144</v>
      </c>
      <c r="AG2" s="82" t="s">
        <v>145</v>
      </c>
      <c r="AH2" s="82" t="s">
        <v>146</v>
      </c>
      <c r="AI2" s="82" t="s">
        <v>147</v>
      </c>
      <c r="AJ2" s="82" t="s">
        <v>148</v>
      </c>
      <c r="AK2" s="82" t="s">
        <v>149</v>
      </c>
      <c r="AL2" s="82" t="s">
        <v>150</v>
      </c>
      <c r="AM2" s="82" t="s">
        <v>151</v>
      </c>
      <c r="AN2" s="82" t="s">
        <v>152</v>
      </c>
      <c r="AO2" s="83" t="s">
        <v>153</v>
      </c>
      <c r="AP2" s="81" t="s">
        <v>141</v>
      </c>
      <c r="AQ2" s="82" t="s">
        <v>142</v>
      </c>
      <c r="AR2" s="82" t="s">
        <v>143</v>
      </c>
      <c r="AS2" s="82" t="s">
        <v>144</v>
      </c>
      <c r="AT2" s="82" t="s">
        <v>145</v>
      </c>
      <c r="AU2" s="82" t="s">
        <v>146</v>
      </c>
      <c r="AV2" s="82" t="s">
        <v>147</v>
      </c>
      <c r="AW2" s="82" t="s">
        <v>148</v>
      </c>
      <c r="AX2" s="82" t="s">
        <v>149</v>
      </c>
      <c r="AY2" s="82" t="s">
        <v>150</v>
      </c>
      <c r="AZ2" s="82" t="s">
        <v>151</v>
      </c>
      <c r="BA2" s="82" t="s">
        <v>152</v>
      </c>
      <c r="BB2" s="83" t="s">
        <v>153</v>
      </c>
      <c r="BC2" s="81" t="s">
        <v>141</v>
      </c>
      <c r="BD2" s="82" t="s">
        <v>142</v>
      </c>
      <c r="BE2" s="82" t="s">
        <v>143</v>
      </c>
      <c r="BF2" s="82" t="s">
        <v>144</v>
      </c>
      <c r="BG2" s="82" t="s">
        <v>145</v>
      </c>
      <c r="BH2" s="82" t="s">
        <v>146</v>
      </c>
      <c r="BI2" s="82" t="s">
        <v>147</v>
      </c>
      <c r="BJ2" s="82" t="s">
        <v>148</v>
      </c>
      <c r="BK2" s="82" t="s">
        <v>149</v>
      </c>
      <c r="BL2" s="82" t="s">
        <v>150</v>
      </c>
      <c r="BM2" s="82" t="s">
        <v>151</v>
      </c>
      <c r="BN2" s="82" t="s">
        <v>152</v>
      </c>
      <c r="BO2" s="83" t="s">
        <v>153</v>
      </c>
      <c r="BP2" s="81" t="s">
        <v>141</v>
      </c>
      <c r="BQ2" s="82" t="s">
        <v>142</v>
      </c>
      <c r="BR2" s="82" t="s">
        <v>143</v>
      </c>
      <c r="BS2" s="82" t="s">
        <v>144</v>
      </c>
      <c r="BT2" s="82" t="s">
        <v>145</v>
      </c>
      <c r="BU2" s="82" t="s">
        <v>146</v>
      </c>
      <c r="BV2" s="82" t="s">
        <v>147</v>
      </c>
      <c r="BW2" s="82" t="s">
        <v>148</v>
      </c>
      <c r="BX2" s="82" t="s">
        <v>149</v>
      </c>
      <c r="BY2" s="82" t="s">
        <v>150</v>
      </c>
      <c r="BZ2" s="82" t="s">
        <v>151</v>
      </c>
      <c r="CA2" s="82" t="s">
        <v>152</v>
      </c>
      <c r="CB2" s="83" t="s">
        <v>153</v>
      </c>
    </row>
    <row r="3" spans="1:80" x14ac:dyDescent="0.25">
      <c r="A3" s="101" t="s">
        <v>166</v>
      </c>
      <c r="B3" s="101" t="s">
        <v>121</v>
      </c>
      <c r="C3" s="103">
        <v>33</v>
      </c>
      <c r="D3" s="104">
        <v>24</v>
      </c>
      <c r="E3" s="104">
        <v>16</v>
      </c>
      <c r="F3" s="104">
        <v>8</v>
      </c>
      <c r="G3" s="104">
        <v>6</v>
      </c>
      <c r="H3" s="104">
        <v>7</v>
      </c>
      <c r="I3" s="104">
        <v>46</v>
      </c>
      <c r="J3" s="104">
        <v>36</v>
      </c>
      <c r="K3" s="104">
        <v>24</v>
      </c>
      <c r="L3" s="104">
        <v>24</v>
      </c>
      <c r="M3" s="104">
        <v>48</v>
      </c>
      <c r="N3" s="104">
        <v>54</v>
      </c>
      <c r="O3" s="105">
        <v>16</v>
      </c>
      <c r="P3" s="103">
        <v>11</v>
      </c>
      <c r="Q3" s="104">
        <v>11</v>
      </c>
      <c r="R3" s="104">
        <v>7</v>
      </c>
      <c r="S3" s="104">
        <v>3</v>
      </c>
      <c r="T3" s="104">
        <v>2</v>
      </c>
      <c r="U3" s="104">
        <v>3</v>
      </c>
      <c r="V3" s="104">
        <v>10</v>
      </c>
      <c r="W3" s="104">
        <v>6</v>
      </c>
      <c r="X3" s="104">
        <v>6</v>
      </c>
      <c r="Y3" s="104">
        <v>5</v>
      </c>
      <c r="Z3" s="104">
        <v>6</v>
      </c>
      <c r="AA3" s="104">
        <v>4</v>
      </c>
      <c r="AB3" s="105">
        <v>8</v>
      </c>
      <c r="AC3" s="109">
        <v>32</v>
      </c>
      <c r="AD3" s="110">
        <v>19</v>
      </c>
      <c r="AE3" s="110">
        <v>16</v>
      </c>
      <c r="AF3" s="110">
        <v>8</v>
      </c>
      <c r="AG3" s="110">
        <v>6</v>
      </c>
      <c r="AH3" s="110">
        <v>7</v>
      </c>
      <c r="AI3" s="110">
        <v>43</v>
      </c>
      <c r="AJ3" s="104">
        <v>33</v>
      </c>
      <c r="AK3" s="104">
        <v>22</v>
      </c>
      <c r="AL3" s="110">
        <v>22</v>
      </c>
      <c r="AM3" s="110">
        <v>48</v>
      </c>
      <c r="AN3" s="104">
        <v>48</v>
      </c>
      <c r="AO3" s="105">
        <v>14</v>
      </c>
      <c r="AP3" s="115">
        <v>0.19500000000000001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0.55000000000000004</v>
      </c>
      <c r="AW3" s="117">
        <v>0.8</v>
      </c>
      <c r="AX3" s="117">
        <v>0.56000000000000005</v>
      </c>
      <c r="AY3" s="116">
        <v>0.55000000000000004</v>
      </c>
      <c r="AZ3" s="116">
        <v>0.88</v>
      </c>
      <c r="BA3" s="117">
        <v>0.05</v>
      </c>
      <c r="BB3" s="118">
        <v>0</v>
      </c>
      <c r="BC3" s="124">
        <v>275.5</v>
      </c>
      <c r="BD3" s="125">
        <v>278</v>
      </c>
      <c r="BE3" s="125">
        <v>286.5</v>
      </c>
      <c r="BF3" s="125">
        <v>286.5</v>
      </c>
      <c r="BG3" s="125">
        <v>290.5</v>
      </c>
      <c r="BH3" s="125">
        <v>288</v>
      </c>
      <c r="BI3" s="125">
        <v>296</v>
      </c>
      <c r="BJ3" s="125">
        <v>294</v>
      </c>
      <c r="BK3" s="125">
        <v>297.5</v>
      </c>
      <c r="BL3" s="125">
        <v>317</v>
      </c>
      <c r="BM3" s="125">
        <v>319.5</v>
      </c>
      <c r="BN3" s="125">
        <v>334</v>
      </c>
      <c r="BO3" s="126">
        <v>318</v>
      </c>
      <c r="BP3" s="130">
        <f>(((AC3*0.1)-AP3)*0.789*0.1)/(BC3/1000)</f>
        <v>0.8605970961887478</v>
      </c>
      <c r="BQ3" s="117">
        <f t="shared" ref="BQ3:CB5" si="0">(((AD3*0.1)-AQ3)*0.789*0.1)/(BD3/1000)</f>
        <v>0.53924460431654675</v>
      </c>
      <c r="BR3" s="117">
        <f t="shared" si="0"/>
        <v>0.44062827225130902</v>
      </c>
      <c r="BS3" s="117">
        <f t="shared" si="0"/>
        <v>0.22031413612565451</v>
      </c>
      <c r="BT3" s="117">
        <f t="shared" si="0"/>
        <v>0.16296041308089507</v>
      </c>
      <c r="BU3" s="117">
        <f t="shared" si="0"/>
        <v>0.19177083333333339</v>
      </c>
      <c r="BV3" s="117">
        <f t="shared" si="0"/>
        <v>0.99957770270270296</v>
      </c>
      <c r="BW3" s="117">
        <f t="shared" si="0"/>
        <v>0.67091836734693888</v>
      </c>
      <c r="BX3" s="117">
        <f t="shared" si="0"/>
        <v>0.43494453781512621</v>
      </c>
      <c r="BY3" s="117">
        <f t="shared" si="0"/>
        <v>0.41067823343848586</v>
      </c>
      <c r="BZ3" s="117">
        <f t="shared" si="0"/>
        <v>0.96803755868544639</v>
      </c>
      <c r="CA3" s="117">
        <f t="shared" si="0"/>
        <v>1.1220808383233534</v>
      </c>
      <c r="CB3" s="118">
        <f t="shared" si="0"/>
        <v>0.34735849056603785</v>
      </c>
    </row>
    <row r="4" spans="1:80" x14ac:dyDescent="0.25">
      <c r="A4" s="101" t="s">
        <v>167</v>
      </c>
      <c r="B4" s="101" t="s">
        <v>122</v>
      </c>
      <c r="C4" s="103">
        <v>18</v>
      </c>
      <c r="D4" s="104">
        <v>12</v>
      </c>
      <c r="E4" s="104">
        <v>9</v>
      </c>
      <c r="F4" s="104">
        <v>26</v>
      </c>
      <c r="G4" s="104">
        <v>53</v>
      </c>
      <c r="H4" s="104">
        <v>41</v>
      </c>
      <c r="I4" s="104">
        <v>33</v>
      </c>
      <c r="J4" s="104">
        <v>49</v>
      </c>
      <c r="K4" s="104">
        <v>38</v>
      </c>
      <c r="L4" s="104">
        <v>22</v>
      </c>
      <c r="M4" s="104">
        <v>31</v>
      </c>
      <c r="N4" s="104">
        <v>51</v>
      </c>
      <c r="O4" s="105">
        <v>48</v>
      </c>
      <c r="P4" s="103">
        <v>13</v>
      </c>
      <c r="Q4" s="104">
        <v>10</v>
      </c>
      <c r="R4" s="104">
        <v>6</v>
      </c>
      <c r="S4" s="104">
        <v>11</v>
      </c>
      <c r="T4" s="104">
        <v>11</v>
      </c>
      <c r="U4" s="104">
        <v>7</v>
      </c>
      <c r="V4" s="104">
        <v>8</v>
      </c>
      <c r="W4" s="104">
        <v>19</v>
      </c>
      <c r="X4" s="104">
        <v>16</v>
      </c>
      <c r="Y4" s="104">
        <v>8</v>
      </c>
      <c r="Z4" s="104">
        <v>7</v>
      </c>
      <c r="AA4" s="104">
        <v>8</v>
      </c>
      <c r="AB4" s="105">
        <v>9</v>
      </c>
      <c r="AC4" s="109">
        <v>18</v>
      </c>
      <c r="AD4" s="110">
        <v>12</v>
      </c>
      <c r="AE4" s="110">
        <v>9</v>
      </c>
      <c r="AF4" s="110">
        <v>25</v>
      </c>
      <c r="AG4" s="110">
        <v>52</v>
      </c>
      <c r="AH4" s="110">
        <v>41</v>
      </c>
      <c r="AI4" s="110">
        <v>32</v>
      </c>
      <c r="AJ4" s="104">
        <v>46</v>
      </c>
      <c r="AK4" s="104">
        <v>38</v>
      </c>
      <c r="AL4" s="110">
        <v>22</v>
      </c>
      <c r="AM4" s="110">
        <v>31</v>
      </c>
      <c r="AN4" s="104">
        <v>51</v>
      </c>
      <c r="AO4" s="105">
        <v>47</v>
      </c>
      <c r="AP4" s="115">
        <v>0</v>
      </c>
      <c r="AQ4" s="116">
        <v>0</v>
      </c>
      <c r="AR4" s="116">
        <v>0</v>
      </c>
      <c r="AS4" s="116">
        <v>0</v>
      </c>
      <c r="AT4" s="116">
        <v>1</v>
      </c>
      <c r="AU4" s="116">
        <v>0.05</v>
      </c>
      <c r="AV4" s="116">
        <v>0.02</v>
      </c>
      <c r="AW4" s="117">
        <v>0.25</v>
      </c>
      <c r="AX4" s="117">
        <v>0</v>
      </c>
      <c r="AY4" s="116">
        <v>0</v>
      </c>
      <c r="AZ4" s="116">
        <v>0</v>
      </c>
      <c r="BA4" s="117">
        <v>0.89</v>
      </c>
      <c r="BB4" s="118">
        <v>0.25</v>
      </c>
      <c r="BC4" s="124">
        <v>288</v>
      </c>
      <c r="BD4" s="125">
        <v>284</v>
      </c>
      <c r="BE4" s="125">
        <v>293</v>
      </c>
      <c r="BF4" s="125">
        <v>299.5</v>
      </c>
      <c r="BG4" s="125">
        <v>307</v>
      </c>
      <c r="BH4" s="125">
        <v>300</v>
      </c>
      <c r="BI4" s="125">
        <v>312</v>
      </c>
      <c r="BJ4" s="125">
        <v>312</v>
      </c>
      <c r="BK4" s="125">
        <v>311.5</v>
      </c>
      <c r="BL4" s="125">
        <v>333</v>
      </c>
      <c r="BM4" s="125">
        <v>332</v>
      </c>
      <c r="BN4" s="125">
        <v>342</v>
      </c>
      <c r="BO4" s="126">
        <v>331</v>
      </c>
      <c r="BP4" s="130">
        <f>(((AC4*0.1)-AP4)*0.789*0.1)/(BC4/1000)</f>
        <v>0.49312500000000004</v>
      </c>
      <c r="BQ4" s="117">
        <f t="shared" si="0"/>
        <v>0.333380281690141</v>
      </c>
      <c r="BR4" s="117">
        <f t="shared" si="0"/>
        <v>0.24235494880546077</v>
      </c>
      <c r="BS4" s="117">
        <f t="shared" si="0"/>
        <v>0.65859766277128562</v>
      </c>
      <c r="BT4" s="117">
        <f t="shared" si="0"/>
        <v>1.0794136807817589</v>
      </c>
      <c r="BU4" s="117">
        <f t="shared" si="0"/>
        <v>1.0651500000000003</v>
      </c>
      <c r="BV4" s="117">
        <f t="shared" si="0"/>
        <v>0.80417307692307693</v>
      </c>
      <c r="BW4" s="117">
        <f t="shared" si="0"/>
        <v>1.1000480769230772</v>
      </c>
      <c r="BX4" s="117">
        <f t="shared" si="0"/>
        <v>0.96250401284109155</v>
      </c>
      <c r="BY4" s="117">
        <f t="shared" si="0"/>
        <v>0.52126126126126138</v>
      </c>
      <c r="BZ4" s="117">
        <f t="shared" si="0"/>
        <v>0.73671686746987952</v>
      </c>
      <c r="CA4" s="117">
        <f t="shared" si="0"/>
        <v>0.97125438596491254</v>
      </c>
      <c r="CB4" s="118">
        <f t="shared" si="0"/>
        <v>1.0607401812688824</v>
      </c>
    </row>
    <row r="5" spans="1:80" x14ac:dyDescent="0.25">
      <c r="A5" s="101" t="s">
        <v>168</v>
      </c>
      <c r="B5" s="101" t="s">
        <v>123</v>
      </c>
      <c r="C5" s="103">
        <v>5</v>
      </c>
      <c r="D5" s="104">
        <v>16</v>
      </c>
      <c r="E5" s="104">
        <v>16</v>
      </c>
      <c r="F5" s="104">
        <v>18</v>
      </c>
      <c r="G5" s="104">
        <v>36</v>
      </c>
      <c r="H5" s="104">
        <v>30</v>
      </c>
      <c r="I5" s="104">
        <v>18</v>
      </c>
      <c r="J5" s="104">
        <v>32</v>
      </c>
      <c r="K5" s="104">
        <v>19</v>
      </c>
      <c r="L5" s="104">
        <v>22</v>
      </c>
      <c r="M5" s="104">
        <v>22</v>
      </c>
      <c r="N5" s="104">
        <v>18</v>
      </c>
      <c r="O5" s="105">
        <v>29</v>
      </c>
      <c r="P5" s="103">
        <v>10</v>
      </c>
      <c r="Q5" s="104">
        <v>10</v>
      </c>
      <c r="R5" s="104">
        <v>4</v>
      </c>
      <c r="S5" s="104">
        <v>11</v>
      </c>
      <c r="T5" s="104">
        <v>11</v>
      </c>
      <c r="U5" s="104">
        <v>6</v>
      </c>
      <c r="V5" s="104">
        <v>2</v>
      </c>
      <c r="W5" s="104">
        <v>7</v>
      </c>
      <c r="X5" s="104">
        <v>18</v>
      </c>
      <c r="Y5" s="104">
        <v>11</v>
      </c>
      <c r="Z5" s="104">
        <v>11</v>
      </c>
      <c r="AA5" s="104">
        <v>3</v>
      </c>
      <c r="AB5" s="105">
        <v>8</v>
      </c>
      <c r="AC5" s="109">
        <v>5</v>
      </c>
      <c r="AD5" s="110">
        <v>13</v>
      </c>
      <c r="AE5" s="110">
        <v>15</v>
      </c>
      <c r="AF5" s="110">
        <v>15</v>
      </c>
      <c r="AG5" s="110">
        <v>33</v>
      </c>
      <c r="AH5" s="110">
        <v>27</v>
      </c>
      <c r="AI5" s="110">
        <v>18</v>
      </c>
      <c r="AJ5" s="104">
        <v>31</v>
      </c>
      <c r="AK5" s="104">
        <v>18</v>
      </c>
      <c r="AL5" s="110">
        <v>20</v>
      </c>
      <c r="AM5" s="110">
        <v>22</v>
      </c>
      <c r="AN5" s="104">
        <v>18</v>
      </c>
      <c r="AO5" s="105">
        <v>26</v>
      </c>
      <c r="AP5" s="115">
        <v>0</v>
      </c>
      <c r="AQ5" s="116">
        <v>0.65</v>
      </c>
      <c r="AR5" s="116">
        <v>1.07</v>
      </c>
      <c r="AS5" s="116">
        <v>0.74</v>
      </c>
      <c r="AT5" s="116">
        <v>2.2999999999999998</v>
      </c>
      <c r="AU5" s="116">
        <v>0.1</v>
      </c>
      <c r="AV5" s="116">
        <v>0.13</v>
      </c>
      <c r="AW5" s="117">
        <v>1.47</v>
      </c>
      <c r="AX5" s="117">
        <v>0.69</v>
      </c>
      <c r="AY5" s="116">
        <v>0.42</v>
      </c>
      <c r="AZ5" s="116">
        <v>0</v>
      </c>
      <c r="BA5" s="117">
        <v>0.49</v>
      </c>
      <c r="BB5" s="118">
        <v>1.85</v>
      </c>
      <c r="BC5" s="124">
        <v>257</v>
      </c>
      <c r="BD5" s="125">
        <v>262.5</v>
      </c>
      <c r="BE5" s="125">
        <v>262.5</v>
      </c>
      <c r="BF5" s="125">
        <v>265</v>
      </c>
      <c r="BG5" s="125">
        <v>267</v>
      </c>
      <c r="BH5" s="125">
        <v>266</v>
      </c>
      <c r="BI5" s="125">
        <v>280</v>
      </c>
      <c r="BJ5" s="125">
        <v>280</v>
      </c>
      <c r="BK5" s="125">
        <v>285.5</v>
      </c>
      <c r="BL5" s="125">
        <v>289</v>
      </c>
      <c r="BM5" s="125">
        <v>289.5</v>
      </c>
      <c r="BN5" s="125">
        <v>296</v>
      </c>
      <c r="BO5" s="126">
        <v>293.5</v>
      </c>
      <c r="BP5" s="130">
        <f>(((AC5*0.1)-AP5)*0.789*0.1)/(BC5/1000)</f>
        <v>0.15350194552529184</v>
      </c>
      <c r="BQ5" s="117">
        <f t="shared" si="0"/>
        <v>0.19537142857142858</v>
      </c>
      <c r="BR5" s="117">
        <f t="shared" si="0"/>
        <v>0.12924571428571427</v>
      </c>
      <c r="BS5" s="117">
        <f t="shared" si="0"/>
        <v>0.2262792452830189</v>
      </c>
      <c r="BT5" s="117">
        <f t="shared" si="0"/>
        <v>0.29550561797752822</v>
      </c>
      <c r="BU5" s="117">
        <f t="shared" si="0"/>
        <v>0.771203007518797</v>
      </c>
      <c r="BV5" s="117">
        <f t="shared" si="0"/>
        <v>0.47058214285714289</v>
      </c>
      <c r="BW5" s="117">
        <f t="shared" si="0"/>
        <v>0.45931071428571424</v>
      </c>
      <c r="BX5" s="117">
        <f t="shared" si="0"/>
        <v>0.30675656742556928</v>
      </c>
      <c r="BY5" s="117">
        <f t="shared" si="0"/>
        <v>0.4313564013840831</v>
      </c>
      <c r="BZ5" s="117">
        <f t="shared" si="0"/>
        <v>0.59958549222797941</v>
      </c>
      <c r="CA5" s="117">
        <f t="shared" si="0"/>
        <v>0.34918581081081085</v>
      </c>
      <c r="CB5" s="118">
        <f t="shared" si="0"/>
        <v>0.20161839863713801</v>
      </c>
    </row>
    <row r="6" spans="1:80" x14ac:dyDescent="0.25">
      <c r="A6" s="101" t="s">
        <v>169</v>
      </c>
      <c r="B6" s="101" t="s">
        <v>124</v>
      </c>
      <c r="C6" s="103">
        <v>14</v>
      </c>
      <c r="D6" s="104">
        <v>6</v>
      </c>
      <c r="E6" s="104">
        <v>11</v>
      </c>
      <c r="F6" s="104">
        <v>30</v>
      </c>
      <c r="G6" s="104">
        <v>41</v>
      </c>
      <c r="H6" s="104">
        <v>23</v>
      </c>
      <c r="I6" s="104">
        <v>28</v>
      </c>
      <c r="J6" s="104">
        <v>55</v>
      </c>
      <c r="K6" s="104">
        <v>41</v>
      </c>
      <c r="L6" s="104">
        <v>45</v>
      </c>
      <c r="M6" s="104">
        <v>46</v>
      </c>
      <c r="N6" s="104">
        <v>48</v>
      </c>
      <c r="O6" s="105">
        <v>22</v>
      </c>
      <c r="P6" s="103">
        <v>4</v>
      </c>
      <c r="Q6" s="104">
        <v>1</v>
      </c>
      <c r="R6" s="104">
        <v>9</v>
      </c>
      <c r="S6" s="104">
        <v>6</v>
      </c>
      <c r="T6" s="104">
        <v>3</v>
      </c>
      <c r="U6" s="104">
        <v>1</v>
      </c>
      <c r="V6" s="104">
        <v>13</v>
      </c>
      <c r="W6" s="104">
        <v>26</v>
      </c>
      <c r="X6" s="104">
        <v>12</v>
      </c>
      <c r="Y6" s="104">
        <v>17</v>
      </c>
      <c r="Z6" s="104">
        <v>18</v>
      </c>
      <c r="AA6" s="104">
        <v>12</v>
      </c>
      <c r="AB6" s="105">
        <v>8</v>
      </c>
      <c r="AC6" s="109">
        <v>10</v>
      </c>
      <c r="AD6" s="110">
        <v>4</v>
      </c>
      <c r="AE6" s="110">
        <v>11</v>
      </c>
      <c r="AF6" s="110">
        <v>22</v>
      </c>
      <c r="AG6" s="110">
        <v>30</v>
      </c>
      <c r="AH6" s="110">
        <v>21</v>
      </c>
      <c r="AI6" s="110">
        <v>27</v>
      </c>
      <c r="AJ6" s="104">
        <v>50</v>
      </c>
      <c r="AK6" s="104">
        <v>39</v>
      </c>
      <c r="AL6" s="110">
        <v>41</v>
      </c>
      <c r="AM6" s="110">
        <v>44</v>
      </c>
      <c r="AN6" s="104">
        <v>47</v>
      </c>
      <c r="AO6" s="105">
        <v>21</v>
      </c>
      <c r="AP6" s="115">
        <v>0</v>
      </c>
      <c r="AQ6" s="116">
        <v>0</v>
      </c>
      <c r="AR6" s="116">
        <v>0</v>
      </c>
      <c r="AS6" s="116">
        <v>0.18</v>
      </c>
      <c r="AT6" s="116">
        <v>0</v>
      </c>
      <c r="AU6" s="116">
        <v>0</v>
      </c>
      <c r="AV6" s="116">
        <v>0.45</v>
      </c>
      <c r="AW6" s="117">
        <v>0</v>
      </c>
      <c r="AX6" s="117">
        <v>0</v>
      </c>
      <c r="AY6" s="116">
        <v>0</v>
      </c>
      <c r="AZ6" s="116">
        <v>0</v>
      </c>
      <c r="BA6" s="117">
        <v>0</v>
      </c>
      <c r="BB6" s="118">
        <v>0</v>
      </c>
      <c r="BC6" s="124">
        <v>258.5</v>
      </c>
      <c r="BD6" s="125">
        <v>259.5</v>
      </c>
      <c r="BE6" s="125">
        <v>265.5</v>
      </c>
      <c r="BF6" s="125">
        <v>271.5</v>
      </c>
      <c r="BG6" s="125">
        <v>271.5</v>
      </c>
      <c r="BH6" s="125">
        <v>272</v>
      </c>
      <c r="BI6" s="125">
        <v>282</v>
      </c>
      <c r="BJ6" s="125">
        <v>286</v>
      </c>
      <c r="BK6" s="125">
        <v>290</v>
      </c>
      <c r="BL6" s="125">
        <v>295.5</v>
      </c>
      <c r="BM6" s="125">
        <v>295</v>
      </c>
      <c r="BN6" s="125">
        <v>296</v>
      </c>
      <c r="BO6" s="126">
        <v>297</v>
      </c>
      <c r="BP6" s="130">
        <f t="shared" ref="BP6:BP24" si="1">(((AC6*0.1)-AP6)*0.789*0.1)/(BC6/1000)</f>
        <v>0.30522243713733077</v>
      </c>
      <c r="BQ6" s="117">
        <f t="shared" ref="BQ6:BQ26" si="2">(((AD6*0.1)-AQ6)*0.789*0.1)/(BD6/1000)</f>
        <v>0.1216184971098266</v>
      </c>
      <c r="BR6" s="117">
        <f t="shared" ref="BR6:BR26" si="3">(((AE6*0.1)-AR6)*0.789*0.1)/(BE6/1000)</f>
        <v>0.32689265536723172</v>
      </c>
      <c r="BS6" s="117">
        <f t="shared" ref="BS6:BS26" si="4">(((AF6*0.1)-AS6)*0.789*0.1)/(BF6/1000)</f>
        <v>0.58702762430939226</v>
      </c>
      <c r="BT6" s="117">
        <f t="shared" ref="BT6:BT26" si="5">(((AG6*0.1)-AT6)*0.789*0.1)/(BG6/1000)</f>
        <v>0.87182320441988947</v>
      </c>
      <c r="BU6" s="117">
        <f t="shared" ref="BU6:BU26" si="6">(((AH6*0.1)-AU6)*0.789*0.1)/(BH6/1000)</f>
        <v>0.60915441176470586</v>
      </c>
      <c r="BV6" s="117">
        <f t="shared" ref="BV6:BV26" si="7">(((AI6*0.1)-AV6)*0.789*0.1)/(BI6/1000)</f>
        <v>0.62952127659574475</v>
      </c>
      <c r="BW6" s="117">
        <f t="shared" ref="BW6:BW26" si="8">(((AJ6*0.1)-AW6)*0.789*0.1)/(BJ6/1000)</f>
        <v>1.3793706293706298</v>
      </c>
      <c r="BX6" s="117">
        <f t="shared" ref="BX6:BX26" si="9">(((AK6*0.1)-AX6)*0.789*0.1)/(BK6/1000)</f>
        <v>1.0610689655172418</v>
      </c>
      <c r="BY6" s="117">
        <f t="shared" ref="BY6:BY26" si="10">(((AL6*0.1)-AY6)*0.789*0.1)/(BL6/1000)</f>
        <v>1.0947208121827414</v>
      </c>
      <c r="BZ6" s="117">
        <f t="shared" ref="BZ6:BZ26" si="11">(((AM6*0.1)-AZ6)*0.789*0.1)/(BM6/1000)</f>
        <v>1.1768135593220341</v>
      </c>
      <c r="CA6" s="117">
        <f t="shared" ref="CA6:CA26" si="12">(((AN6*0.1)-BA6)*0.789*0.1)/(BN6/1000)</f>
        <v>1.2528040540540544</v>
      </c>
      <c r="CB6" s="118">
        <f t="shared" ref="CB6:CB26" si="13">(((AO6*0.1)-BB6)*0.789*0.1)/(BO6/1000)</f>
        <v>0.55787878787878786</v>
      </c>
    </row>
    <row r="7" spans="1:80" x14ac:dyDescent="0.25">
      <c r="A7" s="101" t="s">
        <v>170</v>
      </c>
      <c r="B7" s="101" t="s">
        <v>123</v>
      </c>
      <c r="C7" s="103">
        <v>23</v>
      </c>
      <c r="D7" s="104">
        <v>15</v>
      </c>
      <c r="E7" s="104">
        <v>22</v>
      </c>
      <c r="F7" s="104">
        <v>25</v>
      </c>
      <c r="G7" s="104">
        <v>33</v>
      </c>
      <c r="H7" s="104">
        <v>43</v>
      </c>
      <c r="I7" s="104">
        <v>27</v>
      </c>
      <c r="J7" s="104">
        <v>32</v>
      </c>
      <c r="K7" s="104">
        <v>37</v>
      </c>
      <c r="L7" s="104">
        <v>19</v>
      </c>
      <c r="M7" s="104">
        <v>18</v>
      </c>
      <c r="N7" s="104">
        <v>26</v>
      </c>
      <c r="O7" s="105">
        <v>15</v>
      </c>
      <c r="P7" s="103">
        <v>14</v>
      </c>
      <c r="Q7" s="104">
        <v>15</v>
      </c>
      <c r="R7" s="104">
        <v>20</v>
      </c>
      <c r="S7" s="104">
        <v>10</v>
      </c>
      <c r="T7" s="104">
        <v>4</v>
      </c>
      <c r="U7" s="104">
        <v>11</v>
      </c>
      <c r="V7" s="104">
        <v>14</v>
      </c>
      <c r="W7" s="104">
        <v>9</v>
      </c>
      <c r="X7" s="104">
        <v>26</v>
      </c>
      <c r="Y7" s="104">
        <v>13</v>
      </c>
      <c r="Z7" s="104">
        <v>13</v>
      </c>
      <c r="AA7" s="104">
        <v>10</v>
      </c>
      <c r="AB7" s="105">
        <v>1</v>
      </c>
      <c r="AC7" s="109">
        <v>23</v>
      </c>
      <c r="AD7" s="110">
        <v>15</v>
      </c>
      <c r="AE7" s="110">
        <v>20</v>
      </c>
      <c r="AF7" s="110">
        <v>24</v>
      </c>
      <c r="AG7" s="110">
        <v>33</v>
      </c>
      <c r="AH7" s="110">
        <v>43</v>
      </c>
      <c r="AI7" s="110">
        <v>27</v>
      </c>
      <c r="AJ7" s="104">
        <v>32</v>
      </c>
      <c r="AK7" s="104">
        <v>36</v>
      </c>
      <c r="AL7" s="110">
        <v>19</v>
      </c>
      <c r="AM7" s="110">
        <v>18</v>
      </c>
      <c r="AN7" s="104">
        <v>26</v>
      </c>
      <c r="AO7" s="105">
        <v>15</v>
      </c>
      <c r="AP7" s="115">
        <v>0</v>
      </c>
      <c r="AQ7" s="116">
        <v>0</v>
      </c>
      <c r="AR7" s="116">
        <v>0.43</v>
      </c>
      <c r="AS7" s="116">
        <v>0</v>
      </c>
      <c r="AT7" s="116">
        <v>0</v>
      </c>
      <c r="AU7" s="116">
        <v>0.3</v>
      </c>
      <c r="AV7" s="116">
        <v>0</v>
      </c>
      <c r="AW7" s="117">
        <v>0.35</v>
      </c>
      <c r="AX7" s="117">
        <v>0.75</v>
      </c>
      <c r="AY7" s="116">
        <v>0</v>
      </c>
      <c r="AZ7" s="116">
        <v>0.12</v>
      </c>
      <c r="BA7" s="117">
        <v>0.52</v>
      </c>
      <c r="BB7" s="118">
        <v>0.3</v>
      </c>
      <c r="BC7" s="124">
        <v>288.5</v>
      </c>
      <c r="BD7" s="125">
        <v>293</v>
      </c>
      <c r="BE7" s="125">
        <v>295</v>
      </c>
      <c r="BF7" s="125">
        <v>299.5</v>
      </c>
      <c r="BG7" s="125">
        <v>306.5</v>
      </c>
      <c r="BH7" s="125">
        <v>294</v>
      </c>
      <c r="BI7" s="125">
        <v>312</v>
      </c>
      <c r="BJ7" s="125">
        <v>308</v>
      </c>
      <c r="BK7" s="125">
        <v>309</v>
      </c>
      <c r="BL7" s="125">
        <v>324</v>
      </c>
      <c r="BM7" s="125">
        <v>333</v>
      </c>
      <c r="BN7" s="125">
        <v>342</v>
      </c>
      <c r="BO7" s="126">
        <v>338</v>
      </c>
      <c r="BP7" s="130">
        <f t="shared" si="1"/>
        <v>0.62901213171577131</v>
      </c>
      <c r="BQ7" s="117">
        <f t="shared" si="2"/>
        <v>0.40392491467576797</v>
      </c>
      <c r="BR7" s="117">
        <f t="shared" si="3"/>
        <v>0.41990847457627123</v>
      </c>
      <c r="BS7" s="117">
        <f t="shared" si="4"/>
        <v>0.63225375626043423</v>
      </c>
      <c r="BT7" s="117">
        <f t="shared" si="5"/>
        <v>0.84949429037520408</v>
      </c>
      <c r="BU7" s="117">
        <f t="shared" si="6"/>
        <v>1.0734693877551023</v>
      </c>
      <c r="BV7" s="117">
        <f t="shared" si="7"/>
        <v>0.68278846153846162</v>
      </c>
      <c r="BW7" s="117">
        <f t="shared" si="8"/>
        <v>0.73008116883116891</v>
      </c>
      <c r="BX7" s="117">
        <f t="shared" si="9"/>
        <v>0.72771844660194174</v>
      </c>
      <c r="BY7" s="117">
        <f t="shared" si="10"/>
        <v>0.4626851851851852</v>
      </c>
      <c r="BZ7" s="117">
        <f t="shared" si="11"/>
        <v>0.39805405405405414</v>
      </c>
      <c r="CA7" s="117">
        <f t="shared" si="12"/>
        <v>0.4798596491228071</v>
      </c>
      <c r="CB7" s="118">
        <f t="shared" si="13"/>
        <v>0.28011834319526624</v>
      </c>
    </row>
    <row r="8" spans="1:80" x14ac:dyDescent="0.25">
      <c r="A8" s="101" t="s">
        <v>171</v>
      </c>
      <c r="B8" s="101" t="s">
        <v>124</v>
      </c>
      <c r="C8" s="103">
        <v>19</v>
      </c>
      <c r="D8" s="104">
        <v>14</v>
      </c>
      <c r="E8" s="104">
        <v>14</v>
      </c>
      <c r="F8" s="104">
        <v>15</v>
      </c>
      <c r="G8" s="104">
        <v>30</v>
      </c>
      <c r="H8" s="104">
        <v>43</v>
      </c>
      <c r="I8" s="104">
        <v>34</v>
      </c>
      <c r="J8" s="104">
        <v>7</v>
      </c>
      <c r="K8" s="104">
        <v>45</v>
      </c>
      <c r="L8" s="104">
        <v>32</v>
      </c>
      <c r="M8" s="104">
        <v>28</v>
      </c>
      <c r="N8" s="104">
        <v>14</v>
      </c>
      <c r="O8" s="105">
        <v>46</v>
      </c>
      <c r="P8" s="103">
        <v>14</v>
      </c>
      <c r="Q8" s="104">
        <v>13</v>
      </c>
      <c r="R8" s="104">
        <v>17</v>
      </c>
      <c r="S8" s="104">
        <v>4</v>
      </c>
      <c r="T8" s="104">
        <v>10</v>
      </c>
      <c r="U8" s="104">
        <v>5</v>
      </c>
      <c r="V8" s="104">
        <v>3</v>
      </c>
      <c r="W8" s="104">
        <v>1</v>
      </c>
      <c r="X8" s="104">
        <v>23</v>
      </c>
      <c r="Y8" s="104">
        <v>8</v>
      </c>
      <c r="Z8" s="104">
        <v>13</v>
      </c>
      <c r="AA8" s="104">
        <v>5</v>
      </c>
      <c r="AB8" s="105">
        <v>7</v>
      </c>
      <c r="AC8" s="109">
        <v>19</v>
      </c>
      <c r="AD8" s="110">
        <v>12</v>
      </c>
      <c r="AE8" s="110">
        <v>12</v>
      </c>
      <c r="AF8" s="110">
        <v>12</v>
      </c>
      <c r="AG8" s="110">
        <v>28</v>
      </c>
      <c r="AH8" s="110">
        <v>39</v>
      </c>
      <c r="AI8" s="110">
        <v>28</v>
      </c>
      <c r="AJ8" s="104">
        <v>6</v>
      </c>
      <c r="AK8" s="104">
        <v>44</v>
      </c>
      <c r="AL8" s="110">
        <v>29</v>
      </c>
      <c r="AM8" s="110">
        <v>27</v>
      </c>
      <c r="AN8" s="104">
        <v>14</v>
      </c>
      <c r="AO8" s="105">
        <v>43</v>
      </c>
      <c r="AP8" s="115">
        <v>0</v>
      </c>
      <c r="AQ8" s="116">
        <v>0</v>
      </c>
      <c r="AR8" s="116">
        <v>0.14000000000000001</v>
      </c>
      <c r="AS8" s="116">
        <v>0</v>
      </c>
      <c r="AT8" s="116">
        <v>0</v>
      </c>
      <c r="AU8" s="116">
        <v>0</v>
      </c>
      <c r="AV8" s="116">
        <v>1.5</v>
      </c>
      <c r="AW8" s="117">
        <v>0</v>
      </c>
      <c r="AX8" s="117">
        <v>0.8</v>
      </c>
      <c r="AY8" s="116">
        <v>2</v>
      </c>
      <c r="AZ8" s="116">
        <v>0.41</v>
      </c>
      <c r="BA8" s="117">
        <v>0</v>
      </c>
      <c r="BB8" s="118">
        <v>2</v>
      </c>
      <c r="BC8" s="124">
        <v>293</v>
      </c>
      <c r="BD8" s="125">
        <v>308</v>
      </c>
      <c r="BE8" s="125">
        <v>311</v>
      </c>
      <c r="BF8" s="125">
        <v>308</v>
      </c>
      <c r="BG8" s="125">
        <v>318</v>
      </c>
      <c r="BH8" s="125">
        <v>310</v>
      </c>
      <c r="BI8" s="125">
        <v>324</v>
      </c>
      <c r="BJ8" s="125">
        <v>322</v>
      </c>
      <c r="BK8" s="125">
        <v>317</v>
      </c>
      <c r="BL8" s="125">
        <v>333</v>
      </c>
      <c r="BM8" s="125">
        <v>343</v>
      </c>
      <c r="BN8" s="125">
        <v>356</v>
      </c>
      <c r="BO8" s="126">
        <v>347</v>
      </c>
      <c r="BP8" s="130">
        <f t="shared" si="1"/>
        <v>0.5116382252559728</v>
      </c>
      <c r="BQ8" s="117">
        <f t="shared" si="2"/>
        <v>0.30740259740259751</v>
      </c>
      <c r="BR8" s="117">
        <f t="shared" si="3"/>
        <v>0.26891961414790999</v>
      </c>
      <c r="BS8" s="117">
        <f t="shared" si="4"/>
        <v>0.30740259740259751</v>
      </c>
      <c r="BT8" s="117">
        <f t="shared" si="5"/>
        <v>0.69471698113207569</v>
      </c>
      <c r="BU8" s="117">
        <f t="shared" si="6"/>
        <v>0.99261290322580675</v>
      </c>
      <c r="BV8" s="117">
        <f t="shared" si="7"/>
        <v>0.31657407407407417</v>
      </c>
      <c r="BW8" s="117">
        <f t="shared" si="8"/>
        <v>0.1470186335403727</v>
      </c>
      <c r="BX8" s="117">
        <f t="shared" si="9"/>
        <v>0.8960252365930601</v>
      </c>
      <c r="BY8" s="117">
        <f t="shared" si="10"/>
        <v>0.21324324324324331</v>
      </c>
      <c r="BZ8" s="117">
        <f t="shared" si="11"/>
        <v>0.52676676384839649</v>
      </c>
      <c r="CA8" s="117">
        <f t="shared" si="12"/>
        <v>0.31028089887640459</v>
      </c>
      <c r="CB8" s="118">
        <f t="shared" si="13"/>
        <v>0.52296829971181569</v>
      </c>
    </row>
    <row r="9" spans="1:80" x14ac:dyDescent="0.25">
      <c r="A9" s="101" t="s">
        <v>172</v>
      </c>
      <c r="B9" s="101" t="s">
        <v>122</v>
      </c>
      <c r="C9" s="103">
        <v>11</v>
      </c>
      <c r="D9" s="104">
        <v>15</v>
      </c>
      <c r="E9" s="104">
        <v>8</v>
      </c>
      <c r="F9" s="104">
        <v>17</v>
      </c>
      <c r="G9" s="104">
        <v>30</v>
      </c>
      <c r="H9" s="104">
        <v>30</v>
      </c>
      <c r="I9" s="104">
        <v>50</v>
      </c>
      <c r="J9" s="104">
        <v>31</v>
      </c>
      <c r="K9" s="104">
        <v>22</v>
      </c>
      <c r="L9" s="104">
        <v>28</v>
      </c>
      <c r="M9" s="104">
        <v>22</v>
      </c>
      <c r="N9" s="104">
        <v>48</v>
      </c>
      <c r="O9" s="105">
        <v>23</v>
      </c>
      <c r="P9" s="103">
        <v>10</v>
      </c>
      <c r="Q9" s="104">
        <v>10</v>
      </c>
      <c r="R9" s="104">
        <v>15</v>
      </c>
      <c r="S9" s="104">
        <v>25</v>
      </c>
      <c r="T9" s="104">
        <v>18</v>
      </c>
      <c r="U9" s="104">
        <v>13</v>
      </c>
      <c r="V9" s="104">
        <v>8</v>
      </c>
      <c r="W9" s="104">
        <v>21</v>
      </c>
      <c r="X9" s="104">
        <v>21</v>
      </c>
      <c r="Y9" s="104">
        <v>19</v>
      </c>
      <c r="Z9" s="104">
        <v>25</v>
      </c>
      <c r="AA9" s="104">
        <v>15</v>
      </c>
      <c r="AB9" s="105">
        <v>12</v>
      </c>
      <c r="AC9" s="109">
        <v>8</v>
      </c>
      <c r="AD9" s="110">
        <v>14</v>
      </c>
      <c r="AE9" s="110">
        <v>7</v>
      </c>
      <c r="AF9" s="110">
        <v>14</v>
      </c>
      <c r="AG9" s="110">
        <v>24</v>
      </c>
      <c r="AH9" s="110">
        <v>23</v>
      </c>
      <c r="AI9" s="110">
        <v>45</v>
      </c>
      <c r="AJ9" s="104">
        <v>25</v>
      </c>
      <c r="AK9" s="104">
        <v>16</v>
      </c>
      <c r="AL9" s="110">
        <v>23</v>
      </c>
      <c r="AM9" s="110">
        <v>19</v>
      </c>
      <c r="AN9" s="104">
        <v>40</v>
      </c>
      <c r="AO9" s="105">
        <v>19</v>
      </c>
      <c r="AP9" s="115">
        <v>0</v>
      </c>
      <c r="AQ9" s="116">
        <v>0</v>
      </c>
      <c r="AR9" s="116">
        <v>0</v>
      </c>
      <c r="AS9" s="116">
        <v>0</v>
      </c>
      <c r="AT9" s="116">
        <v>0.12</v>
      </c>
      <c r="AU9" s="116">
        <v>0</v>
      </c>
      <c r="AV9" s="116">
        <v>1.75</v>
      </c>
      <c r="AW9" s="117">
        <v>1.1000000000000001</v>
      </c>
      <c r="AX9" s="117">
        <v>0.32</v>
      </c>
      <c r="AY9" s="116">
        <v>0.75</v>
      </c>
      <c r="AZ9" s="116">
        <v>0.05</v>
      </c>
      <c r="BA9" s="117">
        <v>0.75</v>
      </c>
      <c r="BB9" s="118">
        <v>1.4</v>
      </c>
      <c r="BC9" s="124">
        <v>296</v>
      </c>
      <c r="BD9" s="125">
        <v>306</v>
      </c>
      <c r="BE9" s="125">
        <v>311.5</v>
      </c>
      <c r="BF9" s="125">
        <v>318</v>
      </c>
      <c r="BG9" s="125">
        <v>325</v>
      </c>
      <c r="BH9" s="125">
        <v>316</v>
      </c>
      <c r="BI9" s="125">
        <v>328</v>
      </c>
      <c r="BJ9" s="125">
        <v>324</v>
      </c>
      <c r="BK9" s="125">
        <v>328</v>
      </c>
      <c r="BL9" s="125">
        <v>330.5</v>
      </c>
      <c r="BM9" s="125">
        <v>336.5</v>
      </c>
      <c r="BN9" s="125">
        <v>356</v>
      </c>
      <c r="BO9" s="126">
        <v>353</v>
      </c>
      <c r="BP9" s="130">
        <f t="shared" si="1"/>
        <v>0.21324324324324329</v>
      </c>
      <c r="BQ9" s="117">
        <f t="shared" si="2"/>
        <v>0.36098039215686284</v>
      </c>
      <c r="BR9" s="117">
        <f t="shared" si="3"/>
        <v>0.1773033707865169</v>
      </c>
      <c r="BS9" s="117">
        <f t="shared" si="4"/>
        <v>0.34735849056603785</v>
      </c>
      <c r="BT9" s="117">
        <f t="shared" si="5"/>
        <v>0.55351384615384625</v>
      </c>
      <c r="BU9" s="117">
        <f t="shared" si="6"/>
        <v>0.57427215189873426</v>
      </c>
      <c r="BV9" s="117">
        <f t="shared" si="7"/>
        <v>0.66150914634146352</v>
      </c>
      <c r="BW9" s="117">
        <f t="shared" si="8"/>
        <v>0.34092592592592591</v>
      </c>
      <c r="BX9" s="117">
        <f t="shared" si="9"/>
        <v>0.3079024390243903</v>
      </c>
      <c r="BY9" s="117">
        <f t="shared" si="10"/>
        <v>0.37003025718608179</v>
      </c>
      <c r="BZ9" s="117">
        <f t="shared" si="11"/>
        <v>0.4337741456166419</v>
      </c>
      <c r="CA9" s="117">
        <f t="shared" si="12"/>
        <v>0.72029494382022474</v>
      </c>
      <c r="CB9" s="118">
        <f t="shared" si="13"/>
        <v>0.11175637393767712</v>
      </c>
    </row>
    <row r="10" spans="1:80" x14ac:dyDescent="0.25">
      <c r="A10" s="101" t="s">
        <v>173</v>
      </c>
      <c r="B10" s="101" t="s">
        <v>124</v>
      </c>
      <c r="C10" s="103">
        <v>16</v>
      </c>
      <c r="D10" s="104">
        <v>18</v>
      </c>
      <c r="E10" s="104">
        <v>46</v>
      </c>
      <c r="F10" s="104">
        <v>22</v>
      </c>
      <c r="G10" s="104">
        <v>30</v>
      </c>
      <c r="H10" s="104">
        <v>40</v>
      </c>
      <c r="I10" s="104">
        <v>50</v>
      </c>
      <c r="J10" s="104">
        <v>41</v>
      </c>
      <c r="K10" s="104">
        <v>27</v>
      </c>
      <c r="L10" s="104">
        <v>34</v>
      </c>
      <c r="M10" s="104">
        <v>39</v>
      </c>
      <c r="N10" s="104">
        <v>57</v>
      </c>
      <c r="O10" s="105">
        <v>51</v>
      </c>
      <c r="P10" s="103">
        <v>14</v>
      </c>
      <c r="Q10" s="104">
        <v>8</v>
      </c>
      <c r="R10" s="104">
        <v>10</v>
      </c>
      <c r="S10" s="104">
        <v>7</v>
      </c>
      <c r="T10" s="104">
        <v>5</v>
      </c>
      <c r="U10" s="104">
        <v>2</v>
      </c>
      <c r="V10" s="104">
        <v>1</v>
      </c>
      <c r="W10" s="104">
        <v>3</v>
      </c>
      <c r="X10" s="104">
        <v>3</v>
      </c>
      <c r="Y10" s="104">
        <v>3</v>
      </c>
      <c r="Z10" s="104">
        <v>3</v>
      </c>
      <c r="AA10" s="104">
        <v>5</v>
      </c>
      <c r="AB10" s="105">
        <v>2</v>
      </c>
      <c r="AC10" s="109">
        <v>16</v>
      </c>
      <c r="AD10" s="110">
        <v>18</v>
      </c>
      <c r="AE10" s="110">
        <v>45</v>
      </c>
      <c r="AF10" s="110">
        <v>21</v>
      </c>
      <c r="AG10" s="110">
        <v>30</v>
      </c>
      <c r="AH10" s="110">
        <v>39</v>
      </c>
      <c r="AI10" s="110">
        <v>49</v>
      </c>
      <c r="AJ10" s="104">
        <v>41</v>
      </c>
      <c r="AK10" s="104">
        <v>27</v>
      </c>
      <c r="AL10" s="110">
        <v>34</v>
      </c>
      <c r="AM10" s="110">
        <v>37</v>
      </c>
      <c r="AN10" s="104">
        <v>57</v>
      </c>
      <c r="AO10" s="105">
        <v>50</v>
      </c>
      <c r="AP10" s="115">
        <v>0.5</v>
      </c>
      <c r="AQ10" s="116">
        <v>0.3</v>
      </c>
      <c r="AR10" s="116">
        <v>0.64</v>
      </c>
      <c r="AS10" s="116">
        <v>1.03</v>
      </c>
      <c r="AT10" s="116">
        <v>0.63</v>
      </c>
      <c r="AU10" s="116">
        <v>0.3</v>
      </c>
      <c r="AV10" s="116">
        <v>1.65</v>
      </c>
      <c r="AW10" s="117">
        <v>1.98</v>
      </c>
      <c r="AX10" s="117">
        <v>0.65</v>
      </c>
      <c r="AY10" s="116">
        <v>0.35</v>
      </c>
      <c r="AZ10" s="116">
        <v>0.38</v>
      </c>
      <c r="BA10" s="117">
        <v>2.5299999999999998</v>
      </c>
      <c r="BB10" s="118">
        <v>4.4000000000000004</v>
      </c>
      <c r="BC10" s="124">
        <v>282.5</v>
      </c>
      <c r="BD10" s="125">
        <v>288</v>
      </c>
      <c r="BE10" s="125">
        <v>291</v>
      </c>
      <c r="BF10" s="125">
        <v>296</v>
      </c>
      <c r="BG10" s="125">
        <v>299</v>
      </c>
      <c r="BH10" s="125">
        <v>300</v>
      </c>
      <c r="BI10" s="125">
        <v>310</v>
      </c>
      <c r="BJ10" s="125">
        <v>306</v>
      </c>
      <c r="BK10" s="125">
        <v>314</v>
      </c>
      <c r="BL10" s="125">
        <v>315</v>
      </c>
      <c r="BM10" s="125">
        <v>321.5</v>
      </c>
      <c r="BN10" s="125">
        <v>338</v>
      </c>
      <c r="BO10" s="126">
        <v>338.5</v>
      </c>
      <c r="BP10" s="130">
        <f t="shared" si="1"/>
        <v>0.3072212389380532</v>
      </c>
      <c r="BQ10" s="117">
        <f t="shared" si="2"/>
        <v>0.41093750000000007</v>
      </c>
      <c r="BR10" s="117">
        <f t="shared" si="3"/>
        <v>1.0465773195876289</v>
      </c>
      <c r="BS10" s="117">
        <f t="shared" si="4"/>
        <v>0.28521283783783791</v>
      </c>
      <c r="BT10" s="117">
        <f t="shared" si="5"/>
        <v>0.62539464882943152</v>
      </c>
      <c r="BU10" s="117">
        <f t="shared" si="6"/>
        <v>0.94680000000000031</v>
      </c>
      <c r="BV10" s="117">
        <f t="shared" si="7"/>
        <v>0.82717741935483891</v>
      </c>
      <c r="BW10" s="117">
        <f t="shared" si="8"/>
        <v>0.54662745098039245</v>
      </c>
      <c r="BX10" s="117">
        <f t="shared" si="9"/>
        <v>0.51511146496815297</v>
      </c>
      <c r="BY10" s="117">
        <f t="shared" si="10"/>
        <v>0.76395238095238116</v>
      </c>
      <c r="BZ10" s="117">
        <f t="shared" si="11"/>
        <v>0.81476827371695182</v>
      </c>
      <c r="CA10" s="117">
        <f t="shared" si="12"/>
        <v>0.7399792899408284</v>
      </c>
      <c r="CB10" s="118">
        <f t="shared" si="13"/>
        <v>0.13985228951255532</v>
      </c>
    </row>
    <row r="11" spans="1:80" x14ac:dyDescent="0.25">
      <c r="A11" s="101" t="s">
        <v>174</v>
      </c>
      <c r="B11" s="101" t="s">
        <v>123</v>
      </c>
      <c r="C11" s="103">
        <v>7</v>
      </c>
      <c r="D11" s="104">
        <v>7</v>
      </c>
      <c r="E11" s="104">
        <v>4</v>
      </c>
      <c r="F11" s="104">
        <v>4</v>
      </c>
      <c r="G11" s="104">
        <v>22</v>
      </c>
      <c r="H11" s="104">
        <v>18</v>
      </c>
      <c r="I11" s="104">
        <v>51</v>
      </c>
      <c r="J11" s="104">
        <v>52</v>
      </c>
      <c r="K11" s="104">
        <v>29</v>
      </c>
      <c r="L11" s="104">
        <v>22</v>
      </c>
      <c r="M11" s="104">
        <v>30</v>
      </c>
      <c r="N11" s="104">
        <v>25</v>
      </c>
      <c r="O11" s="105">
        <v>19</v>
      </c>
      <c r="P11" s="103">
        <v>7</v>
      </c>
      <c r="Q11" s="104">
        <v>2</v>
      </c>
      <c r="R11" s="104">
        <v>7</v>
      </c>
      <c r="S11" s="104">
        <v>9</v>
      </c>
      <c r="T11" s="104">
        <v>12</v>
      </c>
      <c r="U11" s="104">
        <v>12</v>
      </c>
      <c r="V11" s="104">
        <v>19</v>
      </c>
      <c r="W11" s="104">
        <v>17</v>
      </c>
      <c r="X11" s="104">
        <v>8</v>
      </c>
      <c r="Y11" s="104">
        <v>7</v>
      </c>
      <c r="Z11" s="104">
        <v>12</v>
      </c>
      <c r="AA11" s="104">
        <v>10</v>
      </c>
      <c r="AB11" s="105">
        <v>8</v>
      </c>
      <c r="AC11" s="109">
        <v>3</v>
      </c>
      <c r="AD11" s="110">
        <v>5</v>
      </c>
      <c r="AE11" s="110">
        <v>4</v>
      </c>
      <c r="AF11" s="110">
        <v>4</v>
      </c>
      <c r="AG11" s="110">
        <v>21</v>
      </c>
      <c r="AH11" s="110">
        <v>17</v>
      </c>
      <c r="AI11" s="110">
        <v>37</v>
      </c>
      <c r="AJ11" s="104">
        <v>46</v>
      </c>
      <c r="AK11" s="104">
        <v>24</v>
      </c>
      <c r="AL11" s="110">
        <v>20</v>
      </c>
      <c r="AM11" s="110">
        <v>24</v>
      </c>
      <c r="AN11" s="104">
        <v>23</v>
      </c>
      <c r="AO11" s="105">
        <v>15</v>
      </c>
      <c r="AP11" s="115">
        <v>0.21</v>
      </c>
      <c r="AQ11" s="116">
        <v>0.04</v>
      </c>
      <c r="AR11" s="116">
        <v>0.01</v>
      </c>
      <c r="AS11" s="116">
        <v>0.05</v>
      </c>
      <c r="AT11" s="116">
        <v>1</v>
      </c>
      <c r="AU11" s="116">
        <v>0.28000000000000003</v>
      </c>
      <c r="AV11" s="116">
        <v>1.45</v>
      </c>
      <c r="AW11" s="117">
        <v>2.56</v>
      </c>
      <c r="AX11" s="117">
        <v>1</v>
      </c>
      <c r="AY11" s="116">
        <v>0.45</v>
      </c>
      <c r="AZ11" s="116">
        <v>0.55000000000000004</v>
      </c>
      <c r="BA11" s="117">
        <v>0.5</v>
      </c>
      <c r="BB11" s="118">
        <v>0.7</v>
      </c>
      <c r="BC11" s="124">
        <v>303</v>
      </c>
      <c r="BD11" s="125">
        <v>311</v>
      </c>
      <c r="BE11" s="125">
        <v>317.5</v>
      </c>
      <c r="BF11" s="125">
        <v>324</v>
      </c>
      <c r="BG11" s="125">
        <v>329</v>
      </c>
      <c r="BH11" s="125">
        <v>318</v>
      </c>
      <c r="BI11" s="125">
        <v>328</v>
      </c>
      <c r="BJ11" s="125">
        <v>332</v>
      </c>
      <c r="BK11" s="125">
        <v>340</v>
      </c>
      <c r="BL11" s="125">
        <v>352</v>
      </c>
      <c r="BM11" s="125">
        <v>365</v>
      </c>
      <c r="BN11" s="125">
        <v>368</v>
      </c>
      <c r="BO11" s="126">
        <v>335</v>
      </c>
      <c r="BP11" s="130">
        <f t="shared" si="1"/>
        <v>2.3435643564356453E-2</v>
      </c>
      <c r="BQ11" s="117">
        <f t="shared" si="2"/>
        <v>0.1167009646302251</v>
      </c>
      <c r="BR11" s="117">
        <f t="shared" si="3"/>
        <v>9.6916535433070883E-2</v>
      </c>
      <c r="BS11" s="117">
        <f t="shared" si="4"/>
        <v>8.5231481481481505E-2</v>
      </c>
      <c r="BT11" s="117">
        <f t="shared" si="5"/>
        <v>0.2637993920972645</v>
      </c>
      <c r="BU11" s="117">
        <f t="shared" si="6"/>
        <v>0.35232075471698121</v>
      </c>
      <c r="BV11" s="117">
        <f t="shared" si="7"/>
        <v>0.541234756097561</v>
      </c>
      <c r="BW11" s="117">
        <f t="shared" si="8"/>
        <v>0.48480722891566286</v>
      </c>
      <c r="BX11" s="117">
        <f t="shared" si="9"/>
        <v>0.32488235294117651</v>
      </c>
      <c r="BY11" s="117">
        <f t="shared" si="10"/>
        <v>0.34742897727272731</v>
      </c>
      <c r="BZ11" s="117">
        <f t="shared" si="11"/>
        <v>0.39990410958904121</v>
      </c>
      <c r="CA11" s="117">
        <f t="shared" si="12"/>
        <v>0.38592391304347834</v>
      </c>
      <c r="CB11" s="118">
        <f t="shared" si="13"/>
        <v>0.18841791044776121</v>
      </c>
    </row>
    <row r="12" spans="1:80" x14ac:dyDescent="0.25">
      <c r="A12" s="101" t="s">
        <v>175</v>
      </c>
      <c r="B12" s="101" t="s">
        <v>123</v>
      </c>
      <c r="C12" s="103">
        <v>5</v>
      </c>
      <c r="D12" s="104">
        <v>5</v>
      </c>
      <c r="E12" s="104">
        <v>19</v>
      </c>
      <c r="F12" s="104">
        <v>18</v>
      </c>
      <c r="G12" s="104">
        <v>47</v>
      </c>
      <c r="H12" s="104">
        <v>24</v>
      </c>
      <c r="I12" s="104">
        <v>30</v>
      </c>
      <c r="J12" s="104">
        <v>41</v>
      </c>
      <c r="K12" s="104">
        <v>22</v>
      </c>
      <c r="L12" s="104">
        <v>16</v>
      </c>
      <c r="M12" s="104">
        <v>28</v>
      </c>
      <c r="N12" s="104">
        <v>27</v>
      </c>
      <c r="O12" s="105">
        <v>45</v>
      </c>
      <c r="P12" s="103">
        <v>5</v>
      </c>
      <c r="Q12" s="104">
        <v>10</v>
      </c>
      <c r="R12" s="104">
        <v>12</v>
      </c>
      <c r="S12" s="104">
        <v>7</v>
      </c>
      <c r="T12" s="104">
        <v>6</v>
      </c>
      <c r="U12" s="104">
        <v>17</v>
      </c>
      <c r="V12" s="104">
        <v>9</v>
      </c>
      <c r="W12" s="104">
        <v>4</v>
      </c>
      <c r="X12" s="104">
        <v>18</v>
      </c>
      <c r="Y12" s="104">
        <v>12</v>
      </c>
      <c r="Z12" s="104">
        <v>7</v>
      </c>
      <c r="AA12" s="104">
        <v>11</v>
      </c>
      <c r="AB12" s="105">
        <v>9</v>
      </c>
      <c r="AC12" s="109">
        <v>5</v>
      </c>
      <c r="AD12" s="110">
        <v>5</v>
      </c>
      <c r="AE12" s="110">
        <v>18</v>
      </c>
      <c r="AF12" s="110">
        <v>17</v>
      </c>
      <c r="AG12" s="110">
        <v>44</v>
      </c>
      <c r="AH12" s="110">
        <v>23</v>
      </c>
      <c r="AI12" s="110">
        <v>30</v>
      </c>
      <c r="AJ12" s="104">
        <v>40</v>
      </c>
      <c r="AK12" s="104">
        <v>22</v>
      </c>
      <c r="AL12" s="110">
        <v>15</v>
      </c>
      <c r="AM12" s="110">
        <v>28</v>
      </c>
      <c r="AN12" s="104">
        <v>27</v>
      </c>
      <c r="AO12" s="105">
        <v>44</v>
      </c>
      <c r="AP12" s="115">
        <v>0</v>
      </c>
      <c r="AQ12" s="116">
        <v>0</v>
      </c>
      <c r="AR12" s="116">
        <v>0.42</v>
      </c>
      <c r="AS12" s="116">
        <v>0.31</v>
      </c>
      <c r="AT12" s="116">
        <v>1.31</v>
      </c>
      <c r="AU12" s="116">
        <v>0.6</v>
      </c>
      <c r="AV12" s="116">
        <v>0.75</v>
      </c>
      <c r="AW12" s="117">
        <v>1.54</v>
      </c>
      <c r="AX12" s="117">
        <v>0.32</v>
      </c>
      <c r="AY12" s="116">
        <v>0.3</v>
      </c>
      <c r="AZ12" s="116">
        <v>0.75</v>
      </c>
      <c r="BA12" s="117">
        <v>0.49</v>
      </c>
      <c r="BB12" s="118">
        <v>1.25</v>
      </c>
      <c r="BC12" s="124">
        <v>275</v>
      </c>
      <c r="BD12" s="125">
        <v>281.5</v>
      </c>
      <c r="BE12" s="125">
        <v>289.5</v>
      </c>
      <c r="BF12" s="125">
        <v>294</v>
      </c>
      <c r="BG12" s="125">
        <v>297</v>
      </c>
      <c r="BH12" s="125">
        <v>294</v>
      </c>
      <c r="BI12" s="125">
        <v>302</v>
      </c>
      <c r="BJ12" s="125">
        <v>300</v>
      </c>
      <c r="BK12" s="125">
        <v>307.5</v>
      </c>
      <c r="BL12" s="125">
        <v>318.5</v>
      </c>
      <c r="BM12" s="125">
        <v>331</v>
      </c>
      <c r="BN12" s="125">
        <v>338</v>
      </c>
      <c r="BO12" s="126">
        <v>334</v>
      </c>
      <c r="BP12" s="130">
        <f t="shared" si="1"/>
        <v>0.14345454545454547</v>
      </c>
      <c r="BQ12" s="117">
        <f t="shared" si="2"/>
        <v>0.1401420959147425</v>
      </c>
      <c r="BR12" s="117">
        <f t="shared" si="3"/>
        <v>0.37610362694300525</v>
      </c>
      <c r="BS12" s="117">
        <f t="shared" si="4"/>
        <v>0.37303061224489803</v>
      </c>
      <c r="BT12" s="117">
        <f t="shared" si="5"/>
        <v>0.8208787878787881</v>
      </c>
      <c r="BU12" s="117">
        <f t="shared" si="6"/>
        <v>0.45622448979591851</v>
      </c>
      <c r="BV12" s="117">
        <f t="shared" si="7"/>
        <v>0.5878311258278146</v>
      </c>
      <c r="BW12" s="117">
        <f t="shared" si="8"/>
        <v>0.64698000000000011</v>
      </c>
      <c r="BX12" s="117">
        <f t="shared" si="9"/>
        <v>0.48238048780487813</v>
      </c>
      <c r="BY12" s="117">
        <f t="shared" si="10"/>
        <v>0.29726844583987438</v>
      </c>
      <c r="BZ12" s="117">
        <f t="shared" si="11"/>
        <v>0.48865558912386714</v>
      </c>
      <c r="CA12" s="117">
        <f t="shared" si="12"/>
        <v>0.51588461538461539</v>
      </c>
      <c r="CB12" s="118">
        <f t="shared" si="13"/>
        <v>0.74411676646706604</v>
      </c>
    </row>
    <row r="13" spans="1:80" x14ac:dyDescent="0.25">
      <c r="A13" s="101" t="s">
        <v>176</v>
      </c>
      <c r="B13" s="101" t="s">
        <v>123</v>
      </c>
      <c r="C13" s="103">
        <v>15</v>
      </c>
      <c r="D13" s="104">
        <v>13</v>
      </c>
      <c r="E13" s="104">
        <v>48</v>
      </c>
      <c r="F13" s="104">
        <v>52</v>
      </c>
      <c r="G13" s="104">
        <v>89</v>
      </c>
      <c r="H13" s="104">
        <v>67</v>
      </c>
      <c r="I13" s="104">
        <v>71</v>
      </c>
      <c r="J13" s="104">
        <v>59</v>
      </c>
      <c r="K13" s="104">
        <v>95</v>
      </c>
      <c r="L13" s="104">
        <v>62</v>
      </c>
      <c r="M13" s="104">
        <v>71</v>
      </c>
      <c r="N13" s="104">
        <v>104</v>
      </c>
      <c r="O13" s="105">
        <v>81</v>
      </c>
      <c r="P13" s="103">
        <v>8</v>
      </c>
      <c r="Q13" s="104">
        <v>20</v>
      </c>
      <c r="R13" s="104">
        <v>12</v>
      </c>
      <c r="S13" s="104">
        <v>11</v>
      </c>
      <c r="T13" s="104">
        <v>12</v>
      </c>
      <c r="U13" s="104">
        <v>14</v>
      </c>
      <c r="V13" s="104">
        <v>13</v>
      </c>
      <c r="W13" s="104">
        <v>17</v>
      </c>
      <c r="X13" s="104">
        <v>13</v>
      </c>
      <c r="Y13" s="104">
        <v>10</v>
      </c>
      <c r="Z13" s="104">
        <v>14</v>
      </c>
      <c r="AA13" s="104">
        <v>2</v>
      </c>
      <c r="AB13" s="105">
        <v>13</v>
      </c>
      <c r="AC13" s="109">
        <v>14</v>
      </c>
      <c r="AD13" s="110">
        <v>30</v>
      </c>
      <c r="AE13" s="110">
        <v>47</v>
      </c>
      <c r="AF13" s="110">
        <v>52</v>
      </c>
      <c r="AG13" s="110">
        <v>88</v>
      </c>
      <c r="AH13" s="110">
        <v>65</v>
      </c>
      <c r="AI13" s="110">
        <v>69</v>
      </c>
      <c r="AJ13" s="104">
        <v>59</v>
      </c>
      <c r="AK13" s="104">
        <v>94</v>
      </c>
      <c r="AL13" s="110">
        <v>62</v>
      </c>
      <c r="AM13" s="110">
        <v>70</v>
      </c>
      <c r="AN13" s="104">
        <v>98</v>
      </c>
      <c r="AO13" s="105">
        <v>78</v>
      </c>
      <c r="AP13" s="115">
        <v>0</v>
      </c>
      <c r="AQ13" s="116">
        <v>0</v>
      </c>
      <c r="AR13" s="116">
        <v>0</v>
      </c>
      <c r="AS13" s="116">
        <v>0</v>
      </c>
      <c r="AT13" s="116">
        <v>0</v>
      </c>
      <c r="AU13" s="116">
        <v>0</v>
      </c>
      <c r="AV13" s="116">
        <v>0</v>
      </c>
      <c r="AW13" s="117">
        <v>0</v>
      </c>
      <c r="AX13" s="117">
        <v>0</v>
      </c>
      <c r="AY13" s="116">
        <v>0</v>
      </c>
      <c r="AZ13" s="116">
        <v>0</v>
      </c>
      <c r="BA13" s="117">
        <v>0</v>
      </c>
      <c r="BB13" s="118">
        <v>0</v>
      </c>
      <c r="BC13" s="124">
        <v>261.5</v>
      </c>
      <c r="BD13" s="125">
        <v>262.5</v>
      </c>
      <c r="BE13" s="125">
        <v>269</v>
      </c>
      <c r="BF13" s="125">
        <v>276</v>
      </c>
      <c r="BG13" s="125">
        <v>313</v>
      </c>
      <c r="BH13" s="125">
        <v>280</v>
      </c>
      <c r="BI13" s="125">
        <v>290</v>
      </c>
      <c r="BJ13" s="125">
        <v>292</v>
      </c>
      <c r="BK13" s="125">
        <v>300</v>
      </c>
      <c r="BL13" s="125">
        <v>303.5</v>
      </c>
      <c r="BM13" s="125">
        <v>309</v>
      </c>
      <c r="BN13" s="125">
        <v>320</v>
      </c>
      <c r="BO13" s="126">
        <v>316</v>
      </c>
      <c r="BP13" s="130">
        <f t="shared" si="1"/>
        <v>0.42240917782026777</v>
      </c>
      <c r="BQ13" s="117">
        <f t="shared" si="2"/>
        <v>0.9017142857142858</v>
      </c>
      <c r="BR13" s="117">
        <f t="shared" si="3"/>
        <v>1.378550185873606</v>
      </c>
      <c r="BS13" s="117">
        <f t="shared" si="4"/>
        <v>1.4865217391304348</v>
      </c>
      <c r="BT13" s="117">
        <f t="shared" si="5"/>
        <v>2.218274760383387</v>
      </c>
      <c r="BU13" s="117">
        <f t="shared" si="6"/>
        <v>1.8316071428571428</v>
      </c>
      <c r="BV13" s="117">
        <f t="shared" si="7"/>
        <v>1.8772758620689658</v>
      </c>
      <c r="BW13" s="117">
        <f t="shared" si="8"/>
        <v>1.5942123287671237</v>
      </c>
      <c r="BX13" s="117">
        <f t="shared" si="9"/>
        <v>2.4722000000000004</v>
      </c>
      <c r="BY13" s="117">
        <f t="shared" si="10"/>
        <v>1.6117957166392092</v>
      </c>
      <c r="BZ13" s="117">
        <f t="shared" si="11"/>
        <v>1.7873786407766994</v>
      </c>
      <c r="CA13" s="117">
        <f t="shared" si="12"/>
        <v>2.4163125000000005</v>
      </c>
      <c r="CB13" s="118">
        <f t="shared" si="13"/>
        <v>1.9475316455696208</v>
      </c>
    </row>
    <row r="14" spans="1:80" x14ac:dyDescent="0.25">
      <c r="A14" s="101" t="s">
        <v>177</v>
      </c>
      <c r="B14" s="101" t="s">
        <v>122</v>
      </c>
      <c r="C14" s="103">
        <v>1</v>
      </c>
      <c r="D14" s="104">
        <v>6</v>
      </c>
      <c r="E14" s="104">
        <v>38</v>
      </c>
      <c r="F14" s="104">
        <v>44</v>
      </c>
      <c r="G14" s="104">
        <v>73</v>
      </c>
      <c r="H14" s="104">
        <v>67</v>
      </c>
      <c r="I14" s="104">
        <v>64</v>
      </c>
      <c r="J14" s="104">
        <v>41</v>
      </c>
      <c r="K14" s="104">
        <v>41</v>
      </c>
      <c r="L14" s="104">
        <v>32</v>
      </c>
      <c r="M14" s="104">
        <v>39</v>
      </c>
      <c r="N14" s="104">
        <v>28</v>
      </c>
      <c r="O14" s="105">
        <v>23</v>
      </c>
      <c r="P14" s="103">
        <v>13</v>
      </c>
      <c r="Q14" s="104">
        <v>16</v>
      </c>
      <c r="R14" s="104">
        <v>20</v>
      </c>
      <c r="S14" s="104">
        <v>16</v>
      </c>
      <c r="T14" s="104">
        <v>17</v>
      </c>
      <c r="U14" s="104">
        <v>6</v>
      </c>
      <c r="V14" s="104">
        <v>16</v>
      </c>
      <c r="W14" s="104">
        <v>15</v>
      </c>
      <c r="X14" s="104">
        <v>17</v>
      </c>
      <c r="Y14" s="104">
        <v>38</v>
      </c>
      <c r="Z14" s="104">
        <v>25</v>
      </c>
      <c r="AA14" s="104">
        <v>12</v>
      </c>
      <c r="AB14" s="105">
        <v>7</v>
      </c>
      <c r="AC14" s="109">
        <v>1</v>
      </c>
      <c r="AD14" s="110">
        <v>4</v>
      </c>
      <c r="AE14" s="110">
        <v>38</v>
      </c>
      <c r="AF14" s="110">
        <v>44</v>
      </c>
      <c r="AG14" s="110">
        <v>65</v>
      </c>
      <c r="AH14" s="110">
        <v>64</v>
      </c>
      <c r="AI14" s="110">
        <v>60</v>
      </c>
      <c r="AJ14" s="104">
        <v>41</v>
      </c>
      <c r="AK14" s="104">
        <v>40</v>
      </c>
      <c r="AL14" s="110">
        <v>32</v>
      </c>
      <c r="AM14" s="110">
        <v>39</v>
      </c>
      <c r="AN14" s="104">
        <v>27</v>
      </c>
      <c r="AO14" s="105">
        <v>23</v>
      </c>
      <c r="AP14" s="115">
        <v>0</v>
      </c>
      <c r="AQ14" s="116">
        <v>0</v>
      </c>
      <c r="AR14" s="116">
        <v>0</v>
      </c>
      <c r="AS14" s="116">
        <v>0</v>
      </c>
      <c r="AT14" s="116">
        <v>0</v>
      </c>
      <c r="AU14" s="116">
        <v>0</v>
      </c>
      <c r="AV14" s="116">
        <v>0.03</v>
      </c>
      <c r="AW14" s="117">
        <v>0.2</v>
      </c>
      <c r="AX14" s="117">
        <v>0</v>
      </c>
      <c r="AY14" s="116">
        <v>0.2</v>
      </c>
      <c r="AZ14" s="116">
        <v>0.05</v>
      </c>
      <c r="BA14" s="117">
        <v>0.54</v>
      </c>
      <c r="BB14" s="118">
        <v>0.35</v>
      </c>
      <c r="BC14" s="124">
        <v>283</v>
      </c>
      <c r="BD14" s="125">
        <v>289</v>
      </c>
      <c r="BE14" s="125">
        <v>299.5</v>
      </c>
      <c r="BF14" s="125">
        <v>305.5</v>
      </c>
      <c r="BG14" s="125">
        <v>282</v>
      </c>
      <c r="BH14" s="125">
        <v>320</v>
      </c>
      <c r="BI14" s="125">
        <v>326</v>
      </c>
      <c r="BJ14" s="125">
        <v>336</v>
      </c>
      <c r="BK14" s="125">
        <v>345</v>
      </c>
      <c r="BL14" s="125">
        <v>343.5</v>
      </c>
      <c r="BM14" s="125">
        <v>358</v>
      </c>
      <c r="BN14" s="125">
        <v>362</v>
      </c>
      <c r="BO14" s="126">
        <v>363</v>
      </c>
      <c r="BP14" s="130">
        <f t="shared" si="1"/>
        <v>2.7879858657243822E-2</v>
      </c>
      <c r="BQ14" s="117">
        <f t="shared" si="2"/>
        <v>0.10920415224913498</v>
      </c>
      <c r="BR14" s="117">
        <f t="shared" si="3"/>
        <v>1.0010684474123541</v>
      </c>
      <c r="BS14" s="117">
        <f t="shared" si="4"/>
        <v>1.1363666121112932</v>
      </c>
      <c r="BT14" s="117">
        <f t="shared" si="5"/>
        <v>1.818617021276596</v>
      </c>
      <c r="BU14" s="117">
        <f t="shared" si="6"/>
        <v>1.5780000000000003</v>
      </c>
      <c r="BV14" s="117">
        <f t="shared" si="7"/>
        <v>1.4448865030674847</v>
      </c>
      <c r="BW14" s="117">
        <f t="shared" si="8"/>
        <v>0.91580357142857161</v>
      </c>
      <c r="BX14" s="117">
        <f t="shared" si="9"/>
        <v>0.91478260869565242</v>
      </c>
      <c r="BY14" s="117">
        <f t="shared" si="10"/>
        <v>0.6890829694323144</v>
      </c>
      <c r="BZ14" s="117">
        <f t="shared" si="11"/>
        <v>0.84850558659217901</v>
      </c>
      <c r="CA14" s="117">
        <f t="shared" si="12"/>
        <v>0.4707845303867404</v>
      </c>
      <c r="CB14" s="118">
        <f t="shared" si="13"/>
        <v>0.42384297520661174</v>
      </c>
    </row>
    <row r="15" spans="1:80" x14ac:dyDescent="0.25">
      <c r="A15" s="101" t="s">
        <v>178</v>
      </c>
      <c r="B15" s="101" t="s">
        <v>121</v>
      </c>
      <c r="C15" s="103">
        <v>13</v>
      </c>
      <c r="D15" s="104">
        <v>12</v>
      </c>
      <c r="E15" s="104">
        <v>10</v>
      </c>
      <c r="F15" s="104">
        <v>8</v>
      </c>
      <c r="G15" s="104">
        <v>26</v>
      </c>
      <c r="H15" s="104">
        <v>22</v>
      </c>
      <c r="I15" s="104">
        <v>9</v>
      </c>
      <c r="J15" s="104">
        <v>8</v>
      </c>
      <c r="K15" s="104">
        <v>18</v>
      </c>
      <c r="L15" s="104">
        <v>23</v>
      </c>
      <c r="M15" s="104">
        <v>21</v>
      </c>
      <c r="N15" s="104">
        <v>24</v>
      </c>
      <c r="O15" s="105">
        <v>33</v>
      </c>
      <c r="P15" s="103">
        <v>13</v>
      </c>
      <c r="Q15" s="104">
        <v>10</v>
      </c>
      <c r="R15" s="104">
        <v>10</v>
      </c>
      <c r="S15" s="104">
        <v>15</v>
      </c>
      <c r="T15" s="104">
        <v>5</v>
      </c>
      <c r="U15" s="104">
        <v>5</v>
      </c>
      <c r="V15" s="104">
        <v>9</v>
      </c>
      <c r="W15" s="104">
        <v>2</v>
      </c>
      <c r="X15" s="104">
        <v>2</v>
      </c>
      <c r="Y15" s="104">
        <v>7</v>
      </c>
      <c r="Z15" s="104">
        <v>2</v>
      </c>
      <c r="AA15" s="104">
        <v>9</v>
      </c>
      <c r="AB15" s="105">
        <v>5</v>
      </c>
      <c r="AC15" s="109">
        <v>13</v>
      </c>
      <c r="AD15" s="110">
        <v>10</v>
      </c>
      <c r="AE15" s="110">
        <v>10</v>
      </c>
      <c r="AF15" s="110">
        <v>8</v>
      </c>
      <c r="AG15" s="110">
        <v>23</v>
      </c>
      <c r="AH15" s="110">
        <v>22</v>
      </c>
      <c r="AI15" s="110">
        <v>9</v>
      </c>
      <c r="AJ15" s="110">
        <v>8</v>
      </c>
      <c r="AK15" s="110">
        <v>18</v>
      </c>
      <c r="AL15" s="110">
        <v>22</v>
      </c>
      <c r="AM15" s="110">
        <v>2</v>
      </c>
      <c r="AN15" s="110">
        <v>24</v>
      </c>
      <c r="AO15" s="111">
        <v>31</v>
      </c>
      <c r="AP15" s="115">
        <v>0.15</v>
      </c>
      <c r="AQ15" s="116">
        <v>0.2</v>
      </c>
      <c r="AR15" s="116">
        <v>0</v>
      </c>
      <c r="AS15" s="116">
        <v>0.15</v>
      </c>
      <c r="AT15" s="116">
        <v>1.22</v>
      </c>
      <c r="AU15" s="116">
        <v>0</v>
      </c>
      <c r="AV15" s="116">
        <v>0</v>
      </c>
      <c r="AW15" s="116">
        <v>0</v>
      </c>
      <c r="AX15" s="116">
        <v>0.6</v>
      </c>
      <c r="AY15" s="116">
        <v>0.9</v>
      </c>
      <c r="AZ15" s="117">
        <v>0.65</v>
      </c>
      <c r="BA15" s="116">
        <v>0.2</v>
      </c>
      <c r="BB15" s="119">
        <v>1.3</v>
      </c>
      <c r="BC15" s="124">
        <v>386</v>
      </c>
      <c r="BD15" s="125">
        <v>388</v>
      </c>
      <c r="BE15" s="125">
        <v>379</v>
      </c>
      <c r="BF15" s="125">
        <v>401</v>
      </c>
      <c r="BG15" s="125">
        <v>407</v>
      </c>
      <c r="BH15" s="125">
        <v>402</v>
      </c>
      <c r="BI15" s="125">
        <v>416</v>
      </c>
      <c r="BJ15" s="125">
        <v>425</v>
      </c>
      <c r="BK15" s="125">
        <v>429</v>
      </c>
      <c r="BL15" s="125">
        <v>437</v>
      </c>
      <c r="BM15" s="125">
        <v>440</v>
      </c>
      <c r="BN15" s="125">
        <v>453</v>
      </c>
      <c r="BO15" s="126">
        <v>445</v>
      </c>
      <c r="BP15" s="130">
        <f t="shared" si="1"/>
        <v>0.23506476683937827</v>
      </c>
      <c r="BQ15" s="117">
        <f t="shared" si="2"/>
        <v>0.16268041237113404</v>
      </c>
      <c r="BR15" s="117">
        <f t="shared" si="3"/>
        <v>0.208179419525066</v>
      </c>
      <c r="BS15" s="117">
        <f t="shared" si="4"/>
        <v>0.12789276807980049</v>
      </c>
      <c r="BT15" s="117">
        <f t="shared" si="5"/>
        <v>0.20936609336609346</v>
      </c>
      <c r="BU15" s="117">
        <f t="shared" si="6"/>
        <v>0.43179104477611946</v>
      </c>
      <c r="BV15" s="117">
        <f t="shared" si="7"/>
        <v>0.17069711538461541</v>
      </c>
      <c r="BW15" s="117">
        <f t="shared" si="8"/>
        <v>0.14851764705882356</v>
      </c>
      <c r="BX15" s="117">
        <f t="shared" si="9"/>
        <v>0.22069930069930077</v>
      </c>
      <c r="BY15" s="117">
        <f t="shared" si="10"/>
        <v>0.23471395881006873</v>
      </c>
      <c r="BZ15" s="117">
        <f t="shared" si="11"/>
        <v>-8.0693181818181817E-2</v>
      </c>
      <c r="CA15" s="117">
        <f t="shared" si="12"/>
        <v>0.38317880794701992</v>
      </c>
      <c r="CB15" s="118">
        <f t="shared" si="13"/>
        <v>0.31914606741573037</v>
      </c>
    </row>
    <row r="16" spans="1:80" x14ac:dyDescent="0.25">
      <c r="A16" s="101" t="s">
        <v>179</v>
      </c>
      <c r="B16" s="101" t="s">
        <v>122</v>
      </c>
      <c r="C16" s="103">
        <v>23</v>
      </c>
      <c r="D16" s="104">
        <v>30</v>
      </c>
      <c r="E16" s="104">
        <v>29</v>
      </c>
      <c r="F16" s="104">
        <v>49</v>
      </c>
      <c r="G16" s="104">
        <v>63</v>
      </c>
      <c r="H16" s="104">
        <v>49</v>
      </c>
      <c r="I16" s="104">
        <v>51</v>
      </c>
      <c r="J16" s="104">
        <v>61</v>
      </c>
      <c r="K16" s="104">
        <v>53</v>
      </c>
      <c r="L16" s="104">
        <v>49</v>
      </c>
      <c r="M16" s="104">
        <v>46</v>
      </c>
      <c r="N16" s="104">
        <v>36</v>
      </c>
      <c r="O16" s="105">
        <v>40</v>
      </c>
      <c r="P16" s="103">
        <v>17</v>
      </c>
      <c r="Q16" s="104">
        <v>12</v>
      </c>
      <c r="R16" s="104">
        <v>18</v>
      </c>
      <c r="S16" s="104">
        <v>26</v>
      </c>
      <c r="T16" s="104">
        <v>21</v>
      </c>
      <c r="U16" s="104">
        <v>13</v>
      </c>
      <c r="V16" s="104">
        <v>31</v>
      </c>
      <c r="W16" s="104">
        <v>10</v>
      </c>
      <c r="X16" s="104">
        <v>10</v>
      </c>
      <c r="Y16" s="104">
        <v>13</v>
      </c>
      <c r="Z16" s="104">
        <v>13</v>
      </c>
      <c r="AA16" s="104">
        <v>16</v>
      </c>
      <c r="AB16" s="105">
        <v>8</v>
      </c>
      <c r="AC16" s="109">
        <v>21</v>
      </c>
      <c r="AD16" s="110">
        <v>29</v>
      </c>
      <c r="AE16" s="110">
        <v>29</v>
      </c>
      <c r="AF16" s="110">
        <v>48</v>
      </c>
      <c r="AG16" s="110">
        <v>62</v>
      </c>
      <c r="AH16" s="110">
        <v>49</v>
      </c>
      <c r="AI16" s="110">
        <v>50</v>
      </c>
      <c r="AJ16" s="110">
        <v>61</v>
      </c>
      <c r="AK16" s="110">
        <v>53</v>
      </c>
      <c r="AL16" s="110">
        <v>49</v>
      </c>
      <c r="AM16" s="110">
        <v>46</v>
      </c>
      <c r="AN16" s="110">
        <v>36</v>
      </c>
      <c r="AO16" s="111">
        <v>40</v>
      </c>
      <c r="AP16" s="115">
        <v>0.4</v>
      </c>
      <c r="AQ16" s="116">
        <v>0</v>
      </c>
      <c r="AR16" s="116">
        <v>0.65</v>
      </c>
      <c r="AS16" s="116">
        <v>0.78</v>
      </c>
      <c r="AT16" s="116">
        <v>1.9</v>
      </c>
      <c r="AU16" s="116">
        <v>2.6</v>
      </c>
      <c r="AV16" s="116">
        <v>2.2000000000000002</v>
      </c>
      <c r="AW16" s="116">
        <v>0.45</v>
      </c>
      <c r="AX16" s="116">
        <v>0.05</v>
      </c>
      <c r="AY16" s="116">
        <v>1.1000000000000001</v>
      </c>
      <c r="AZ16" s="117">
        <v>2.6</v>
      </c>
      <c r="BA16" s="116">
        <v>1.85</v>
      </c>
      <c r="BB16" s="119">
        <v>2.4500000000000002</v>
      </c>
      <c r="BC16" s="124">
        <v>343</v>
      </c>
      <c r="BD16" s="125">
        <v>339</v>
      </c>
      <c r="BE16" s="125">
        <v>329</v>
      </c>
      <c r="BF16" s="125">
        <v>355</v>
      </c>
      <c r="BG16" s="125">
        <v>356</v>
      </c>
      <c r="BH16" s="125">
        <v>358</v>
      </c>
      <c r="BI16" s="125">
        <v>367</v>
      </c>
      <c r="BJ16" s="125">
        <v>372</v>
      </c>
      <c r="BK16" s="125">
        <v>380</v>
      </c>
      <c r="BL16" s="125">
        <v>380</v>
      </c>
      <c r="BM16" s="125">
        <v>382</v>
      </c>
      <c r="BN16" s="125">
        <v>386.5</v>
      </c>
      <c r="BO16" s="126">
        <v>383</v>
      </c>
      <c r="BP16" s="130">
        <f t="shared" si="1"/>
        <v>0.3910495626822158</v>
      </c>
      <c r="BQ16" s="117">
        <f t="shared" si="2"/>
        <v>0.67495575221238957</v>
      </c>
      <c r="BR16" s="117">
        <f t="shared" si="3"/>
        <v>0.53958966565349553</v>
      </c>
      <c r="BS16" s="117">
        <f t="shared" si="4"/>
        <v>0.89345915492957773</v>
      </c>
      <c r="BT16" s="117">
        <f t="shared" si="5"/>
        <v>0.95300561797752836</v>
      </c>
      <c r="BU16" s="117">
        <f t="shared" si="6"/>
        <v>0.50689944134078224</v>
      </c>
      <c r="BV16" s="117">
        <f t="shared" si="7"/>
        <v>0.60196185286103543</v>
      </c>
      <c r="BW16" s="117">
        <f t="shared" si="8"/>
        <v>1.1983467741935487</v>
      </c>
      <c r="BX16" s="117">
        <f t="shared" si="9"/>
        <v>1.0900657894736843</v>
      </c>
      <c r="BY16" s="117">
        <f t="shared" si="10"/>
        <v>0.78900000000000003</v>
      </c>
      <c r="BZ16" s="117">
        <f t="shared" si="11"/>
        <v>0.41308900523560221</v>
      </c>
      <c r="CA16" s="117">
        <f t="shared" si="12"/>
        <v>0.35724450194049168</v>
      </c>
      <c r="CB16" s="118">
        <f t="shared" si="13"/>
        <v>0.31930809399477805</v>
      </c>
    </row>
    <row r="17" spans="1:80" x14ac:dyDescent="0.25">
      <c r="A17" s="101" t="s">
        <v>180</v>
      </c>
      <c r="B17" s="101" t="s">
        <v>124</v>
      </c>
      <c r="C17" s="103">
        <v>24</v>
      </c>
      <c r="D17" s="104">
        <v>19</v>
      </c>
      <c r="E17" s="104">
        <v>8</v>
      </c>
      <c r="F17" s="104">
        <v>8</v>
      </c>
      <c r="G17" s="104">
        <v>28</v>
      </c>
      <c r="H17" s="104">
        <v>32</v>
      </c>
      <c r="I17" s="104">
        <v>79</v>
      </c>
      <c r="J17" s="104">
        <v>34</v>
      </c>
      <c r="K17" s="104">
        <v>42</v>
      </c>
      <c r="L17" s="104">
        <v>24</v>
      </c>
      <c r="M17" s="104">
        <v>35</v>
      </c>
      <c r="N17" s="104">
        <v>37</v>
      </c>
      <c r="O17" s="105">
        <v>27</v>
      </c>
      <c r="P17" s="103">
        <v>26</v>
      </c>
      <c r="Q17" s="104">
        <v>13</v>
      </c>
      <c r="R17" s="104">
        <v>9</v>
      </c>
      <c r="S17" s="104">
        <v>7</v>
      </c>
      <c r="T17" s="104">
        <v>12</v>
      </c>
      <c r="U17" s="104">
        <v>5</v>
      </c>
      <c r="V17" s="104">
        <v>15</v>
      </c>
      <c r="W17" s="104">
        <v>14</v>
      </c>
      <c r="X17" s="104">
        <v>11</v>
      </c>
      <c r="Y17" s="104">
        <v>13</v>
      </c>
      <c r="Z17" s="104">
        <v>15</v>
      </c>
      <c r="AA17" s="104">
        <v>18</v>
      </c>
      <c r="AB17" s="105">
        <v>18</v>
      </c>
      <c r="AC17" s="109">
        <v>21</v>
      </c>
      <c r="AD17" s="110">
        <v>14</v>
      </c>
      <c r="AE17" s="110">
        <v>8</v>
      </c>
      <c r="AF17" s="110">
        <v>8</v>
      </c>
      <c r="AG17" s="110">
        <v>24</v>
      </c>
      <c r="AH17" s="110">
        <v>25</v>
      </c>
      <c r="AI17" s="110">
        <v>51</v>
      </c>
      <c r="AJ17" s="110">
        <v>27</v>
      </c>
      <c r="AK17" s="110">
        <v>27</v>
      </c>
      <c r="AL17" s="110">
        <v>23</v>
      </c>
      <c r="AM17" s="110">
        <v>29</v>
      </c>
      <c r="AN17" s="110">
        <v>27</v>
      </c>
      <c r="AO17" s="111">
        <v>23</v>
      </c>
      <c r="AP17" s="115">
        <v>0.8</v>
      </c>
      <c r="AQ17" s="116">
        <v>0</v>
      </c>
      <c r="AR17" s="116">
        <v>0</v>
      </c>
      <c r="AS17" s="116">
        <v>0</v>
      </c>
      <c r="AT17" s="116">
        <v>1.5</v>
      </c>
      <c r="AU17" s="116">
        <v>1.6</v>
      </c>
      <c r="AV17" s="116">
        <v>2.95</v>
      </c>
      <c r="AW17" s="116">
        <v>0.35</v>
      </c>
      <c r="AX17" s="116">
        <v>2.25</v>
      </c>
      <c r="AY17" s="116">
        <v>0.8</v>
      </c>
      <c r="AZ17" s="117">
        <v>0.95</v>
      </c>
      <c r="BA17" s="116">
        <v>0.95</v>
      </c>
      <c r="BB17" s="119">
        <v>2.2000000000000002</v>
      </c>
      <c r="BC17" s="124">
        <v>379</v>
      </c>
      <c r="BD17" s="125">
        <v>373</v>
      </c>
      <c r="BE17" s="125">
        <v>365</v>
      </c>
      <c r="BF17" s="125">
        <v>390</v>
      </c>
      <c r="BG17" s="125">
        <v>395</v>
      </c>
      <c r="BH17" s="125">
        <v>397</v>
      </c>
      <c r="BI17" s="125">
        <v>403</v>
      </c>
      <c r="BJ17" s="125">
        <v>417</v>
      </c>
      <c r="BK17" s="125">
        <v>424</v>
      </c>
      <c r="BL17" s="125">
        <v>429</v>
      </c>
      <c r="BM17" s="125">
        <v>438</v>
      </c>
      <c r="BN17" s="125">
        <v>441</v>
      </c>
      <c r="BO17" s="126">
        <v>434</v>
      </c>
      <c r="BP17" s="130">
        <f t="shared" si="1"/>
        <v>0.27063324538258576</v>
      </c>
      <c r="BQ17" s="117">
        <f t="shared" si="2"/>
        <v>0.29613941018766765</v>
      </c>
      <c r="BR17" s="117">
        <f t="shared" si="3"/>
        <v>0.1729315068493151</v>
      </c>
      <c r="BS17" s="117">
        <f t="shared" si="4"/>
        <v>0.16184615384615386</v>
      </c>
      <c r="BT17" s="117">
        <f t="shared" si="5"/>
        <v>0.17977215189873424</v>
      </c>
      <c r="BU17" s="117">
        <f t="shared" si="6"/>
        <v>0.17886649874055416</v>
      </c>
      <c r="BV17" s="117">
        <f t="shared" si="7"/>
        <v>0.4209305210918115</v>
      </c>
      <c r="BW17" s="117">
        <f t="shared" si="8"/>
        <v>0.44464028776978426</v>
      </c>
      <c r="BX17" s="117">
        <f t="shared" si="9"/>
        <v>8.3738207547169846E-2</v>
      </c>
      <c r="BY17" s="117">
        <f t="shared" si="10"/>
        <v>0.27587412587412596</v>
      </c>
      <c r="BZ17" s="117">
        <f t="shared" si="11"/>
        <v>0.35126712328767135</v>
      </c>
      <c r="CA17" s="117">
        <f t="shared" si="12"/>
        <v>0.31309523809523815</v>
      </c>
      <c r="CB17" s="118">
        <f t="shared" si="13"/>
        <v>1.8179723502304162E-2</v>
      </c>
    </row>
    <row r="18" spans="1:80" x14ac:dyDescent="0.25">
      <c r="A18" s="101" t="s">
        <v>181</v>
      </c>
      <c r="B18" s="101" t="s">
        <v>123</v>
      </c>
      <c r="C18" s="103">
        <v>3</v>
      </c>
      <c r="D18" s="104">
        <v>30</v>
      </c>
      <c r="E18" s="104">
        <v>54</v>
      </c>
      <c r="F18" s="104">
        <v>43</v>
      </c>
      <c r="G18" s="104">
        <v>72</v>
      </c>
      <c r="H18" s="104">
        <v>27</v>
      </c>
      <c r="I18" s="104">
        <v>44</v>
      </c>
      <c r="J18" s="104">
        <v>8</v>
      </c>
      <c r="K18" s="104">
        <v>29</v>
      </c>
      <c r="L18" s="104">
        <v>32</v>
      </c>
      <c r="M18" s="104">
        <v>22</v>
      </c>
      <c r="N18" s="104">
        <v>22</v>
      </c>
      <c r="O18" s="105">
        <v>63</v>
      </c>
      <c r="P18" s="103">
        <v>4</v>
      </c>
      <c r="Q18" s="104">
        <v>17</v>
      </c>
      <c r="R18" s="104">
        <v>5</v>
      </c>
      <c r="S18" s="104">
        <v>12</v>
      </c>
      <c r="T18" s="104">
        <v>6</v>
      </c>
      <c r="U18" s="104">
        <v>3</v>
      </c>
      <c r="V18" s="104">
        <v>3</v>
      </c>
      <c r="W18" s="104">
        <v>0</v>
      </c>
      <c r="X18" s="104">
        <v>5</v>
      </c>
      <c r="Y18" s="104">
        <v>1</v>
      </c>
      <c r="Z18" s="104">
        <v>6</v>
      </c>
      <c r="AA18" s="104">
        <v>3</v>
      </c>
      <c r="AB18" s="105">
        <v>6</v>
      </c>
      <c r="AC18" s="109">
        <v>3</v>
      </c>
      <c r="AD18" s="110">
        <v>26</v>
      </c>
      <c r="AE18" s="110">
        <v>53</v>
      </c>
      <c r="AF18" s="110">
        <v>42</v>
      </c>
      <c r="AG18" s="110">
        <v>68</v>
      </c>
      <c r="AH18" s="110">
        <v>26</v>
      </c>
      <c r="AI18" s="110">
        <v>41</v>
      </c>
      <c r="AJ18" s="110">
        <v>8</v>
      </c>
      <c r="AK18" s="110">
        <v>29</v>
      </c>
      <c r="AL18" s="110">
        <v>31</v>
      </c>
      <c r="AM18" s="110">
        <v>22</v>
      </c>
      <c r="AN18" s="110">
        <v>22</v>
      </c>
      <c r="AO18" s="111">
        <v>56</v>
      </c>
      <c r="AP18" s="115">
        <v>0</v>
      </c>
      <c r="AQ18" s="116">
        <v>0</v>
      </c>
      <c r="AR18" s="116">
        <v>0</v>
      </c>
      <c r="AS18" s="116">
        <v>0</v>
      </c>
      <c r="AT18" s="116">
        <v>0.15</v>
      </c>
      <c r="AU18" s="116">
        <v>0</v>
      </c>
      <c r="AV18" s="116">
        <v>0.8</v>
      </c>
      <c r="AW18" s="116">
        <v>0.1</v>
      </c>
      <c r="AX18" s="116">
        <v>0.6</v>
      </c>
      <c r="AY18" s="116">
        <v>0.65</v>
      </c>
      <c r="AZ18" s="117">
        <v>0</v>
      </c>
      <c r="BA18" s="116">
        <v>0</v>
      </c>
      <c r="BB18" s="119">
        <v>0.25</v>
      </c>
      <c r="BC18" s="124">
        <v>326</v>
      </c>
      <c r="BD18" s="125">
        <v>324.5</v>
      </c>
      <c r="BE18" s="125">
        <v>318</v>
      </c>
      <c r="BF18" s="125">
        <v>342</v>
      </c>
      <c r="BG18" s="125">
        <v>337</v>
      </c>
      <c r="BH18" s="125">
        <v>348</v>
      </c>
      <c r="BI18" s="125">
        <v>356</v>
      </c>
      <c r="BJ18" s="125">
        <v>362</v>
      </c>
      <c r="BK18" s="125">
        <v>365</v>
      </c>
      <c r="BL18" s="125">
        <v>372</v>
      </c>
      <c r="BM18" s="125">
        <v>375</v>
      </c>
      <c r="BN18" s="125">
        <v>485.5</v>
      </c>
      <c r="BO18" s="126">
        <v>380</v>
      </c>
      <c r="BP18" s="130">
        <f t="shared" si="1"/>
        <v>7.2607361963190203E-2</v>
      </c>
      <c r="BQ18" s="117">
        <f t="shared" si="2"/>
        <v>0.63217257318952236</v>
      </c>
      <c r="BR18" s="117">
        <f t="shared" si="3"/>
        <v>1.3150000000000004</v>
      </c>
      <c r="BS18" s="117">
        <f t="shared" si="4"/>
        <v>0.96894736842105256</v>
      </c>
      <c r="BT18" s="117">
        <f t="shared" si="5"/>
        <v>1.5569287833827894</v>
      </c>
      <c r="BU18" s="117">
        <f t="shared" si="6"/>
        <v>0.58948275862068977</v>
      </c>
      <c r="BV18" s="117">
        <f t="shared" si="7"/>
        <v>0.73137640449438235</v>
      </c>
      <c r="BW18" s="117">
        <f t="shared" si="8"/>
        <v>0.1525690607734807</v>
      </c>
      <c r="BX18" s="117">
        <f t="shared" si="9"/>
        <v>0.49717808219178089</v>
      </c>
      <c r="BY18" s="117">
        <f t="shared" si="10"/>
        <v>0.51963709677419367</v>
      </c>
      <c r="BZ18" s="117">
        <f t="shared" si="11"/>
        <v>0.46288000000000012</v>
      </c>
      <c r="CA18" s="117">
        <f t="shared" si="12"/>
        <v>0.3575283213182287</v>
      </c>
      <c r="CB18" s="118">
        <f t="shared" si="13"/>
        <v>1.1108289473684212</v>
      </c>
    </row>
    <row r="19" spans="1:80" x14ac:dyDescent="0.25">
      <c r="A19" s="101" t="s">
        <v>182</v>
      </c>
      <c r="B19" s="101" t="s">
        <v>122</v>
      </c>
      <c r="C19" s="103">
        <v>28</v>
      </c>
      <c r="D19" s="104">
        <v>28</v>
      </c>
      <c r="E19" s="104">
        <v>11</v>
      </c>
      <c r="F19" s="104">
        <v>18</v>
      </c>
      <c r="G19" s="104">
        <v>67</v>
      </c>
      <c r="H19" s="104">
        <v>59</v>
      </c>
      <c r="I19" s="104">
        <v>57</v>
      </c>
      <c r="J19" s="104">
        <v>34</v>
      </c>
      <c r="K19" s="104">
        <v>42</v>
      </c>
      <c r="L19" s="104">
        <v>44</v>
      </c>
      <c r="M19" s="104">
        <v>61</v>
      </c>
      <c r="N19" s="104">
        <v>69</v>
      </c>
      <c r="O19" s="105">
        <v>96</v>
      </c>
      <c r="P19" s="103">
        <v>10</v>
      </c>
      <c r="Q19" s="104">
        <v>19</v>
      </c>
      <c r="R19" s="104">
        <v>9</v>
      </c>
      <c r="S19" s="104">
        <v>8</v>
      </c>
      <c r="T19" s="104">
        <v>11</v>
      </c>
      <c r="U19" s="104">
        <v>9</v>
      </c>
      <c r="V19" s="104">
        <v>6</v>
      </c>
      <c r="W19" s="104">
        <v>8</v>
      </c>
      <c r="X19" s="104">
        <v>9</v>
      </c>
      <c r="Y19" s="104">
        <v>11</v>
      </c>
      <c r="Z19" s="104">
        <v>8</v>
      </c>
      <c r="AA19" s="104">
        <v>18</v>
      </c>
      <c r="AB19" s="105">
        <v>4</v>
      </c>
      <c r="AC19" s="109">
        <v>28</v>
      </c>
      <c r="AD19" s="110">
        <v>25</v>
      </c>
      <c r="AE19" s="110">
        <v>10</v>
      </c>
      <c r="AF19" s="110">
        <v>14</v>
      </c>
      <c r="AG19" s="110">
        <v>53</v>
      </c>
      <c r="AH19" s="110">
        <v>51</v>
      </c>
      <c r="AI19" s="110">
        <v>49</v>
      </c>
      <c r="AJ19" s="110">
        <v>34</v>
      </c>
      <c r="AK19" s="110">
        <v>36</v>
      </c>
      <c r="AL19" s="110">
        <v>41</v>
      </c>
      <c r="AM19" s="110">
        <v>49</v>
      </c>
      <c r="AN19" s="110">
        <v>64</v>
      </c>
      <c r="AO19" s="111">
        <v>94</v>
      </c>
      <c r="AP19" s="115">
        <v>0.7</v>
      </c>
      <c r="AQ19" s="116">
        <v>1.27</v>
      </c>
      <c r="AR19" s="116">
        <v>0</v>
      </c>
      <c r="AS19" s="116">
        <v>0</v>
      </c>
      <c r="AT19" s="116">
        <v>2.85</v>
      </c>
      <c r="AU19" s="116">
        <v>3.5</v>
      </c>
      <c r="AV19" s="116">
        <v>3.5</v>
      </c>
      <c r="AW19" s="116">
        <v>3.65</v>
      </c>
      <c r="AX19" s="116">
        <v>3.6</v>
      </c>
      <c r="AY19" s="116">
        <v>3.5</v>
      </c>
      <c r="AZ19" s="117">
        <v>3.3</v>
      </c>
      <c r="BA19" s="116">
        <v>3.6</v>
      </c>
      <c r="BB19" s="119">
        <v>3.03</v>
      </c>
      <c r="BC19" s="124">
        <v>345</v>
      </c>
      <c r="BD19" s="125">
        <v>347</v>
      </c>
      <c r="BE19" s="125">
        <v>332</v>
      </c>
      <c r="BF19" s="125">
        <v>353</v>
      </c>
      <c r="BG19" s="125">
        <v>361</v>
      </c>
      <c r="BH19" s="125">
        <v>369</v>
      </c>
      <c r="BI19" s="125">
        <v>375</v>
      </c>
      <c r="BJ19" s="125">
        <v>381</v>
      </c>
      <c r="BK19" s="125">
        <v>385</v>
      </c>
      <c r="BL19" s="125">
        <v>393</v>
      </c>
      <c r="BM19" s="125">
        <v>393</v>
      </c>
      <c r="BN19" s="125">
        <v>400</v>
      </c>
      <c r="BO19" s="126">
        <v>395</v>
      </c>
      <c r="BP19" s="130">
        <f t="shared" si="1"/>
        <v>0.48026086956521757</v>
      </c>
      <c r="BQ19" s="117">
        <f t="shared" si="2"/>
        <v>0.27967435158501447</v>
      </c>
      <c r="BR19" s="117">
        <f t="shared" si="3"/>
        <v>0.23765060240963859</v>
      </c>
      <c r="BS19" s="117">
        <f t="shared" si="4"/>
        <v>0.31291784702549585</v>
      </c>
      <c r="BT19" s="117">
        <f t="shared" si="5"/>
        <v>0.53547091412742398</v>
      </c>
      <c r="BU19" s="117">
        <f t="shared" si="6"/>
        <v>0.34211382113821154</v>
      </c>
      <c r="BV19" s="117">
        <f t="shared" si="7"/>
        <v>0.2945600000000001</v>
      </c>
      <c r="BW19" s="117">
        <f t="shared" si="8"/>
        <v>-5.177165354330699E-2</v>
      </c>
      <c r="BX19" s="117">
        <f t="shared" si="9"/>
        <v>0</v>
      </c>
      <c r="BY19" s="117">
        <f t="shared" si="10"/>
        <v>0.12045801526717569</v>
      </c>
      <c r="BZ19" s="117">
        <f t="shared" si="11"/>
        <v>0.32122137404580164</v>
      </c>
      <c r="CA19" s="117">
        <f t="shared" si="12"/>
        <v>0.55230000000000012</v>
      </c>
      <c r="CB19" s="118">
        <f t="shared" si="13"/>
        <v>1.2723873417721521</v>
      </c>
    </row>
    <row r="20" spans="1:80" x14ac:dyDescent="0.25">
      <c r="A20" s="101" t="s">
        <v>183</v>
      </c>
      <c r="B20" s="101" t="s">
        <v>123</v>
      </c>
      <c r="C20" s="103">
        <v>16</v>
      </c>
      <c r="D20" s="104">
        <v>23</v>
      </c>
      <c r="E20" s="104">
        <v>10</v>
      </c>
      <c r="F20" s="104">
        <v>29</v>
      </c>
      <c r="G20" s="104">
        <v>29</v>
      </c>
      <c r="H20" s="104">
        <v>41</v>
      </c>
      <c r="I20" s="104">
        <v>51</v>
      </c>
      <c r="J20" s="104">
        <v>23</v>
      </c>
      <c r="K20" s="104">
        <v>31</v>
      </c>
      <c r="L20" s="104">
        <v>55</v>
      </c>
      <c r="M20" s="104">
        <v>46</v>
      </c>
      <c r="N20" s="104">
        <v>50</v>
      </c>
      <c r="O20" s="105">
        <v>38</v>
      </c>
      <c r="P20" s="103">
        <v>6</v>
      </c>
      <c r="Q20" s="104">
        <v>16</v>
      </c>
      <c r="R20" s="104">
        <v>8</v>
      </c>
      <c r="S20" s="104">
        <v>17</v>
      </c>
      <c r="T20" s="104">
        <v>10</v>
      </c>
      <c r="U20" s="104">
        <v>13</v>
      </c>
      <c r="V20" s="104">
        <v>12</v>
      </c>
      <c r="W20" s="104">
        <v>7</v>
      </c>
      <c r="X20" s="104">
        <v>5</v>
      </c>
      <c r="Y20" s="104">
        <v>14</v>
      </c>
      <c r="Z20" s="104">
        <v>3</v>
      </c>
      <c r="AA20" s="104">
        <v>3</v>
      </c>
      <c r="AB20" s="105">
        <v>8</v>
      </c>
      <c r="AC20" s="109">
        <v>16</v>
      </c>
      <c r="AD20" s="110">
        <v>22</v>
      </c>
      <c r="AE20" s="110">
        <v>8</v>
      </c>
      <c r="AF20" s="110">
        <v>27</v>
      </c>
      <c r="AG20" s="110">
        <v>27</v>
      </c>
      <c r="AH20" s="110">
        <v>35</v>
      </c>
      <c r="AI20" s="110">
        <v>43</v>
      </c>
      <c r="AJ20" s="110">
        <v>23</v>
      </c>
      <c r="AK20" s="110">
        <v>27</v>
      </c>
      <c r="AL20" s="110">
        <v>50</v>
      </c>
      <c r="AM20" s="110">
        <v>43</v>
      </c>
      <c r="AN20" s="110">
        <v>46</v>
      </c>
      <c r="AO20" s="111">
        <v>37</v>
      </c>
      <c r="AP20" s="115">
        <v>0.42</v>
      </c>
      <c r="AQ20" s="116">
        <v>0.25</v>
      </c>
      <c r="AR20" s="116">
        <v>0</v>
      </c>
      <c r="AS20" s="116">
        <v>0.17</v>
      </c>
      <c r="AT20" s="116">
        <v>0</v>
      </c>
      <c r="AU20" s="116">
        <v>0.1</v>
      </c>
      <c r="AV20" s="116">
        <v>0</v>
      </c>
      <c r="AW20" s="116">
        <v>0</v>
      </c>
      <c r="AX20" s="116">
        <v>0</v>
      </c>
      <c r="AY20" s="116">
        <v>0</v>
      </c>
      <c r="AZ20" s="117">
        <v>0</v>
      </c>
      <c r="BA20" s="116">
        <v>0.35</v>
      </c>
      <c r="BB20" s="119">
        <v>0</v>
      </c>
      <c r="BC20" s="124">
        <v>330</v>
      </c>
      <c r="BD20" s="125">
        <v>334</v>
      </c>
      <c r="BE20" s="125">
        <v>321</v>
      </c>
      <c r="BF20" s="125">
        <v>341</v>
      </c>
      <c r="BG20" s="125">
        <v>339</v>
      </c>
      <c r="BH20" s="125">
        <v>356</v>
      </c>
      <c r="BI20" s="125">
        <v>360</v>
      </c>
      <c r="BJ20" s="125">
        <v>364</v>
      </c>
      <c r="BK20" s="125">
        <v>369</v>
      </c>
      <c r="BL20" s="125">
        <v>373</v>
      </c>
      <c r="BM20" s="125">
        <v>375</v>
      </c>
      <c r="BN20" s="125">
        <v>378.5</v>
      </c>
      <c r="BO20" s="126">
        <v>373</v>
      </c>
      <c r="BP20" s="130">
        <f t="shared" si="1"/>
        <v>0.28212727272727278</v>
      </c>
      <c r="BQ20" s="117">
        <f t="shared" si="2"/>
        <v>0.46064371257485043</v>
      </c>
      <c r="BR20" s="117">
        <f t="shared" si="3"/>
        <v>0.19663551401869162</v>
      </c>
      <c r="BS20" s="117">
        <f t="shared" si="4"/>
        <v>0.58538709677419365</v>
      </c>
      <c r="BT20" s="117">
        <f t="shared" si="5"/>
        <v>0.62840707964601772</v>
      </c>
      <c r="BU20" s="117">
        <f t="shared" si="6"/>
        <v>0.75353932584269667</v>
      </c>
      <c r="BV20" s="117">
        <f t="shared" si="7"/>
        <v>0.94241666666666679</v>
      </c>
      <c r="BW20" s="117">
        <f t="shared" si="8"/>
        <v>0.49854395604395613</v>
      </c>
      <c r="BX20" s="117">
        <f t="shared" si="9"/>
        <v>0.57731707317073178</v>
      </c>
      <c r="BY20" s="117">
        <f t="shared" si="10"/>
        <v>1.0576407506702414</v>
      </c>
      <c r="BZ20" s="117">
        <f t="shared" si="11"/>
        <v>0.90472000000000008</v>
      </c>
      <c r="CA20" s="117">
        <f t="shared" si="12"/>
        <v>0.88593130779392359</v>
      </c>
      <c r="CB20" s="118">
        <f t="shared" si="13"/>
        <v>0.78265415549597861</v>
      </c>
    </row>
    <row r="21" spans="1:80" x14ac:dyDescent="0.25">
      <c r="A21" s="101" t="s">
        <v>184</v>
      </c>
      <c r="B21" s="101" t="s">
        <v>124</v>
      </c>
      <c r="C21" s="103">
        <v>39</v>
      </c>
      <c r="D21" s="104">
        <v>26</v>
      </c>
      <c r="E21" s="104">
        <v>17</v>
      </c>
      <c r="F21" s="104">
        <v>21</v>
      </c>
      <c r="G21" s="104">
        <v>53</v>
      </c>
      <c r="H21" s="104">
        <v>46</v>
      </c>
      <c r="I21" s="104">
        <v>37</v>
      </c>
      <c r="J21" s="104">
        <v>28</v>
      </c>
      <c r="K21" s="104">
        <v>29</v>
      </c>
      <c r="L21" s="104">
        <v>34</v>
      </c>
      <c r="M21" s="104">
        <v>30</v>
      </c>
      <c r="N21" s="104">
        <v>30</v>
      </c>
      <c r="O21" s="105">
        <v>38</v>
      </c>
      <c r="P21" s="103">
        <v>11</v>
      </c>
      <c r="Q21" s="104">
        <v>36</v>
      </c>
      <c r="R21" s="104">
        <v>7</v>
      </c>
      <c r="S21" s="104">
        <v>4</v>
      </c>
      <c r="T21" s="104">
        <v>12</v>
      </c>
      <c r="U21" s="104">
        <v>7</v>
      </c>
      <c r="V21" s="104">
        <v>16</v>
      </c>
      <c r="W21" s="104">
        <v>15</v>
      </c>
      <c r="X21" s="104">
        <v>10</v>
      </c>
      <c r="Y21" s="104">
        <v>9</v>
      </c>
      <c r="Z21" s="104">
        <v>7</v>
      </c>
      <c r="AA21" s="104">
        <v>9</v>
      </c>
      <c r="AB21" s="105">
        <v>18</v>
      </c>
      <c r="AC21" s="109">
        <v>31</v>
      </c>
      <c r="AD21" s="110">
        <v>25</v>
      </c>
      <c r="AE21" s="110">
        <v>16</v>
      </c>
      <c r="AF21" s="110">
        <v>21</v>
      </c>
      <c r="AG21" s="110">
        <v>46</v>
      </c>
      <c r="AH21" s="110">
        <v>41</v>
      </c>
      <c r="AI21" s="110">
        <v>35</v>
      </c>
      <c r="AJ21" s="110">
        <v>25</v>
      </c>
      <c r="AK21" s="110">
        <v>28</v>
      </c>
      <c r="AL21" s="110">
        <v>29</v>
      </c>
      <c r="AM21" s="110">
        <v>26</v>
      </c>
      <c r="AN21" s="110">
        <v>28</v>
      </c>
      <c r="AO21" s="111">
        <v>33</v>
      </c>
      <c r="AP21" s="115">
        <v>1.26</v>
      </c>
      <c r="AQ21" s="116">
        <v>0.51</v>
      </c>
      <c r="AR21" s="116">
        <v>0.05</v>
      </c>
      <c r="AS21" s="116">
        <v>0.55000000000000004</v>
      </c>
      <c r="AT21" s="116">
        <v>2.35</v>
      </c>
      <c r="AU21" s="116">
        <v>1.45</v>
      </c>
      <c r="AV21" s="116">
        <v>2.1</v>
      </c>
      <c r="AW21" s="116">
        <v>0.65</v>
      </c>
      <c r="AX21" s="116">
        <v>2.4500000000000002</v>
      </c>
      <c r="AY21" s="116">
        <v>2.5</v>
      </c>
      <c r="AZ21" s="117">
        <v>1.3</v>
      </c>
      <c r="BA21" s="116">
        <v>2.2999999999999998</v>
      </c>
      <c r="BB21" s="119">
        <v>1.65</v>
      </c>
      <c r="BC21" s="124">
        <v>339</v>
      </c>
      <c r="BD21" s="125">
        <v>338</v>
      </c>
      <c r="BE21" s="125">
        <v>329</v>
      </c>
      <c r="BF21" s="125">
        <v>353</v>
      </c>
      <c r="BG21" s="125">
        <v>351</v>
      </c>
      <c r="BH21" s="125">
        <v>350</v>
      </c>
      <c r="BI21" s="125">
        <v>363</v>
      </c>
      <c r="BJ21" s="125">
        <v>371</v>
      </c>
      <c r="BK21" s="125">
        <v>380</v>
      </c>
      <c r="BL21" s="125">
        <v>364</v>
      </c>
      <c r="BM21" s="125">
        <v>371</v>
      </c>
      <c r="BN21" s="125">
        <v>380.5</v>
      </c>
      <c r="BO21" s="126">
        <v>377</v>
      </c>
      <c r="BP21" s="130">
        <f t="shared" si="1"/>
        <v>0.42824778761061955</v>
      </c>
      <c r="BQ21" s="117">
        <f t="shared" si="2"/>
        <v>0.46452958579881659</v>
      </c>
      <c r="BR21" s="117">
        <f t="shared" si="3"/>
        <v>0.37171732522796352</v>
      </c>
      <c r="BS21" s="117">
        <f t="shared" si="4"/>
        <v>0.3464447592067989</v>
      </c>
      <c r="BT21" s="117">
        <f t="shared" si="5"/>
        <v>0.50576923076923097</v>
      </c>
      <c r="BU21" s="117">
        <f t="shared" si="6"/>
        <v>0.59738571428571452</v>
      </c>
      <c r="BV21" s="117">
        <f t="shared" si="7"/>
        <v>0.30429752066115706</v>
      </c>
      <c r="BW21" s="117">
        <f t="shared" si="8"/>
        <v>0.39343665768194075</v>
      </c>
      <c r="BX21" s="117">
        <f t="shared" si="9"/>
        <v>7.267105263157897E-2</v>
      </c>
      <c r="BY21" s="117">
        <f t="shared" si="10"/>
        <v>8.6703296703296781E-2</v>
      </c>
      <c r="BZ21" s="117">
        <f t="shared" si="11"/>
        <v>0.2764690026954178</v>
      </c>
      <c r="CA21" s="117">
        <f t="shared" si="12"/>
        <v>0.10367936925098566</v>
      </c>
      <c r="CB21" s="118">
        <f t="shared" si="13"/>
        <v>0.34531830238726802</v>
      </c>
    </row>
    <row r="22" spans="1:80" x14ac:dyDescent="0.25">
      <c r="A22" s="101" t="s">
        <v>185</v>
      </c>
      <c r="B22" s="101" t="s">
        <v>123</v>
      </c>
      <c r="C22" s="103">
        <v>11</v>
      </c>
      <c r="D22" s="104">
        <v>17</v>
      </c>
      <c r="E22" s="104">
        <v>16</v>
      </c>
      <c r="F22" s="104">
        <v>25</v>
      </c>
      <c r="G22" s="104">
        <v>44</v>
      </c>
      <c r="H22" s="104">
        <v>37</v>
      </c>
      <c r="I22" s="104">
        <v>75</v>
      </c>
      <c r="J22" s="104">
        <v>26</v>
      </c>
      <c r="K22" s="104">
        <v>35</v>
      </c>
      <c r="L22" s="104">
        <v>26</v>
      </c>
      <c r="M22" s="104">
        <v>31</v>
      </c>
      <c r="N22" s="104">
        <v>33</v>
      </c>
      <c r="O22" s="105">
        <v>43</v>
      </c>
      <c r="P22" s="103">
        <v>10</v>
      </c>
      <c r="Q22" s="104">
        <v>9</v>
      </c>
      <c r="R22" s="104">
        <v>4</v>
      </c>
      <c r="S22" s="104">
        <v>16</v>
      </c>
      <c r="T22" s="104">
        <v>7</v>
      </c>
      <c r="U22" s="104">
        <v>9</v>
      </c>
      <c r="V22" s="104">
        <v>52</v>
      </c>
      <c r="W22" s="104">
        <v>12</v>
      </c>
      <c r="X22" s="104">
        <v>10</v>
      </c>
      <c r="Y22" s="104">
        <v>8</v>
      </c>
      <c r="Z22" s="104">
        <v>5</v>
      </c>
      <c r="AA22" s="104">
        <v>4</v>
      </c>
      <c r="AB22" s="105">
        <v>2</v>
      </c>
      <c r="AC22" s="109">
        <v>11</v>
      </c>
      <c r="AD22" s="110">
        <v>17</v>
      </c>
      <c r="AE22" s="110">
        <v>15</v>
      </c>
      <c r="AF22" s="110">
        <v>22</v>
      </c>
      <c r="AG22" s="110">
        <v>41</v>
      </c>
      <c r="AH22" s="110">
        <v>35</v>
      </c>
      <c r="AI22" s="110">
        <v>70</v>
      </c>
      <c r="AJ22" s="110">
        <v>25</v>
      </c>
      <c r="AK22" s="110">
        <v>33</v>
      </c>
      <c r="AL22" s="110">
        <v>22</v>
      </c>
      <c r="AM22" s="110">
        <v>27</v>
      </c>
      <c r="AN22" s="110">
        <v>33</v>
      </c>
      <c r="AO22" s="111">
        <v>42</v>
      </c>
      <c r="AP22" s="115">
        <v>0.05</v>
      </c>
      <c r="AQ22" s="116">
        <v>0.63</v>
      </c>
      <c r="AR22" s="116">
        <v>0</v>
      </c>
      <c r="AS22" s="116">
        <v>0.33</v>
      </c>
      <c r="AT22" s="116">
        <v>1.45</v>
      </c>
      <c r="AU22" s="116">
        <v>1.46</v>
      </c>
      <c r="AV22" s="116">
        <v>2.4</v>
      </c>
      <c r="AW22" s="116">
        <v>0.8</v>
      </c>
      <c r="AX22" s="116">
        <v>1.2</v>
      </c>
      <c r="AY22" s="116">
        <v>1.05</v>
      </c>
      <c r="AZ22" s="117">
        <v>2.75</v>
      </c>
      <c r="BA22" s="116">
        <v>1.2</v>
      </c>
      <c r="BB22" s="119">
        <v>2.1</v>
      </c>
      <c r="BC22" s="124">
        <v>386</v>
      </c>
      <c r="BD22" s="125">
        <v>376.5</v>
      </c>
      <c r="BE22" s="125">
        <v>370</v>
      </c>
      <c r="BF22" s="125">
        <v>396</v>
      </c>
      <c r="BG22" s="125">
        <v>403</v>
      </c>
      <c r="BH22" s="125">
        <v>402</v>
      </c>
      <c r="BI22" s="125">
        <v>420</v>
      </c>
      <c r="BJ22" s="125">
        <v>429</v>
      </c>
      <c r="BK22" s="125">
        <v>439</v>
      </c>
      <c r="BL22" s="125">
        <v>422</v>
      </c>
      <c r="BM22" s="125">
        <v>430</v>
      </c>
      <c r="BN22" s="125">
        <v>448.5</v>
      </c>
      <c r="BO22" s="126">
        <v>440</v>
      </c>
      <c r="BP22" s="130">
        <f t="shared" si="1"/>
        <v>0.21462435233160621</v>
      </c>
      <c r="BQ22" s="117">
        <f t="shared" si="2"/>
        <v>0.22423107569721124</v>
      </c>
      <c r="BR22" s="117">
        <f t="shared" si="3"/>
        <v>0.31986486486486487</v>
      </c>
      <c r="BS22" s="117">
        <f t="shared" si="4"/>
        <v>0.37258333333333338</v>
      </c>
      <c r="BT22" s="117">
        <f t="shared" si="5"/>
        <v>0.51882133995037238</v>
      </c>
      <c r="BU22" s="117">
        <f t="shared" si="6"/>
        <v>0.40038805970149255</v>
      </c>
      <c r="BV22" s="117">
        <f t="shared" si="7"/>
        <v>0.86414285714285732</v>
      </c>
      <c r="BW22" s="117">
        <f t="shared" si="8"/>
        <v>0.31265734265734269</v>
      </c>
      <c r="BX22" s="117">
        <f t="shared" si="9"/>
        <v>0.37742596810933954</v>
      </c>
      <c r="BY22" s="117">
        <f t="shared" si="10"/>
        <v>0.21501184834123227</v>
      </c>
      <c r="BZ22" s="117">
        <f t="shared" si="11"/>
        <v>-9.1744186046511297E-3</v>
      </c>
      <c r="CA22" s="117">
        <f t="shared" si="12"/>
        <v>0.36943143812709045</v>
      </c>
      <c r="CB22" s="118">
        <f t="shared" si="13"/>
        <v>0.3765681818181818</v>
      </c>
    </row>
    <row r="23" spans="1:80" x14ac:dyDescent="0.25">
      <c r="A23" s="101" t="s">
        <v>186</v>
      </c>
      <c r="B23" s="101" t="s">
        <v>124</v>
      </c>
      <c r="C23" s="103">
        <v>15</v>
      </c>
      <c r="D23" s="104">
        <v>24</v>
      </c>
      <c r="E23" s="104">
        <v>8</v>
      </c>
      <c r="F23" s="104">
        <v>10</v>
      </c>
      <c r="G23" s="104">
        <v>51</v>
      </c>
      <c r="H23" s="104">
        <v>45</v>
      </c>
      <c r="I23" s="104">
        <v>40</v>
      </c>
      <c r="J23" s="104">
        <v>47</v>
      </c>
      <c r="K23" s="104">
        <v>39</v>
      </c>
      <c r="L23" s="104">
        <v>43</v>
      </c>
      <c r="M23" s="104">
        <v>46</v>
      </c>
      <c r="N23" s="104">
        <v>29</v>
      </c>
      <c r="O23" s="105">
        <v>48</v>
      </c>
      <c r="P23" s="103">
        <v>6</v>
      </c>
      <c r="Q23" s="104">
        <v>18</v>
      </c>
      <c r="R23" s="104">
        <v>3</v>
      </c>
      <c r="S23" s="104">
        <v>4</v>
      </c>
      <c r="T23" s="104">
        <v>13</v>
      </c>
      <c r="U23" s="104">
        <v>13</v>
      </c>
      <c r="V23" s="104">
        <v>8</v>
      </c>
      <c r="W23" s="104">
        <v>11</v>
      </c>
      <c r="X23" s="104">
        <v>9</v>
      </c>
      <c r="Y23" s="104">
        <v>12</v>
      </c>
      <c r="Z23" s="104">
        <v>14</v>
      </c>
      <c r="AA23" s="104">
        <v>3</v>
      </c>
      <c r="AB23" s="105">
        <v>7</v>
      </c>
      <c r="AC23" s="109">
        <v>13</v>
      </c>
      <c r="AD23" s="110">
        <v>18</v>
      </c>
      <c r="AE23" s="110">
        <v>7</v>
      </c>
      <c r="AF23" s="110">
        <v>9</v>
      </c>
      <c r="AG23" s="110">
        <v>45</v>
      </c>
      <c r="AH23" s="110">
        <v>36</v>
      </c>
      <c r="AI23" s="110">
        <v>37</v>
      </c>
      <c r="AJ23" s="110">
        <v>44</v>
      </c>
      <c r="AK23" s="110">
        <v>36</v>
      </c>
      <c r="AL23" s="110">
        <v>42</v>
      </c>
      <c r="AM23" s="110">
        <v>42</v>
      </c>
      <c r="AN23" s="110">
        <v>27</v>
      </c>
      <c r="AO23" s="111">
        <v>45</v>
      </c>
      <c r="AP23" s="115">
        <v>0.77</v>
      </c>
      <c r="AQ23" s="116">
        <v>0.96</v>
      </c>
      <c r="AR23" s="116">
        <v>0.45</v>
      </c>
      <c r="AS23" s="116">
        <v>0.25</v>
      </c>
      <c r="AT23" s="116">
        <v>3.89</v>
      </c>
      <c r="AU23" s="116">
        <v>2.95</v>
      </c>
      <c r="AV23" s="116">
        <v>2.8</v>
      </c>
      <c r="AW23" s="116">
        <v>2.2999999999999998</v>
      </c>
      <c r="AX23" s="116">
        <v>3</v>
      </c>
      <c r="AY23" s="116">
        <v>3</v>
      </c>
      <c r="AZ23" s="117">
        <v>3.6</v>
      </c>
      <c r="BA23" s="116">
        <v>3.35</v>
      </c>
      <c r="BB23" s="119">
        <v>2.7</v>
      </c>
      <c r="BC23" s="124">
        <v>369</v>
      </c>
      <c r="BD23" s="125">
        <v>366.5</v>
      </c>
      <c r="BE23" s="125">
        <v>363</v>
      </c>
      <c r="BF23" s="125">
        <v>389</v>
      </c>
      <c r="BG23" s="125">
        <v>375</v>
      </c>
      <c r="BH23" s="125">
        <v>392</v>
      </c>
      <c r="BI23" s="125">
        <v>407</v>
      </c>
      <c r="BJ23" s="125">
        <v>411</v>
      </c>
      <c r="BK23" s="125">
        <v>419</v>
      </c>
      <c r="BL23" s="125">
        <v>419</v>
      </c>
      <c r="BM23" s="125">
        <v>428</v>
      </c>
      <c r="BN23" s="125">
        <v>431</v>
      </c>
      <c r="BO23" s="126">
        <v>420</v>
      </c>
      <c r="BP23" s="130">
        <f t="shared" si="1"/>
        <v>0.11332520325203255</v>
      </c>
      <c r="BQ23" s="117">
        <f t="shared" si="2"/>
        <v>0.18083492496589362</v>
      </c>
      <c r="BR23" s="117">
        <f t="shared" si="3"/>
        <v>5.4338842975206629E-2</v>
      </c>
      <c r="BS23" s="117">
        <f t="shared" si="4"/>
        <v>0.13183804627249357</v>
      </c>
      <c r="BT23" s="117">
        <f t="shared" si="5"/>
        <v>0.12834399999999999</v>
      </c>
      <c r="BU23" s="117">
        <f t="shared" si="6"/>
        <v>0.13082908163265305</v>
      </c>
      <c r="BV23" s="117">
        <f t="shared" si="7"/>
        <v>0.17447174447174457</v>
      </c>
      <c r="BW23" s="117">
        <f t="shared" si="8"/>
        <v>0.40313868613138704</v>
      </c>
      <c r="BX23" s="117">
        <f t="shared" si="9"/>
        <v>0.11298329355608595</v>
      </c>
      <c r="BY23" s="117">
        <f t="shared" si="10"/>
        <v>0.22596658711217191</v>
      </c>
      <c r="BZ23" s="117">
        <f t="shared" si="11"/>
        <v>0.11060747663551405</v>
      </c>
      <c r="CA23" s="117">
        <f t="shared" si="12"/>
        <v>-0.11899071925754059</v>
      </c>
      <c r="CB23" s="118">
        <f t="shared" si="13"/>
        <v>0.33814285714285719</v>
      </c>
    </row>
    <row r="24" spans="1:80" x14ac:dyDescent="0.25">
      <c r="A24" s="101" t="s">
        <v>187</v>
      </c>
      <c r="B24" s="101" t="s">
        <v>123</v>
      </c>
      <c r="C24" s="103">
        <v>8</v>
      </c>
      <c r="D24" s="104">
        <v>8</v>
      </c>
      <c r="E24" s="104">
        <v>13</v>
      </c>
      <c r="F24" s="104">
        <v>15</v>
      </c>
      <c r="G24" s="104">
        <v>41</v>
      </c>
      <c r="H24" s="104">
        <v>50</v>
      </c>
      <c r="I24" s="104">
        <v>21</v>
      </c>
      <c r="J24" s="104">
        <v>27</v>
      </c>
      <c r="K24" s="104">
        <v>21</v>
      </c>
      <c r="L24" s="104">
        <v>23</v>
      </c>
      <c r="M24" s="104">
        <v>45</v>
      </c>
      <c r="N24" s="104">
        <v>39</v>
      </c>
      <c r="O24" s="105">
        <v>47</v>
      </c>
      <c r="P24" s="103">
        <v>9</v>
      </c>
      <c r="Q24" s="104">
        <v>13</v>
      </c>
      <c r="R24" s="104">
        <v>6</v>
      </c>
      <c r="S24" s="104">
        <v>13</v>
      </c>
      <c r="T24" s="104">
        <v>4</v>
      </c>
      <c r="U24" s="104">
        <v>7</v>
      </c>
      <c r="V24" s="104">
        <v>4</v>
      </c>
      <c r="W24" s="104">
        <v>5</v>
      </c>
      <c r="X24" s="104">
        <v>1</v>
      </c>
      <c r="Y24" s="104">
        <v>8</v>
      </c>
      <c r="Z24" s="104">
        <v>10</v>
      </c>
      <c r="AA24" s="104">
        <v>16</v>
      </c>
      <c r="AB24" s="105">
        <v>17</v>
      </c>
      <c r="AC24" s="109">
        <v>7</v>
      </c>
      <c r="AD24" s="110">
        <v>6</v>
      </c>
      <c r="AE24" s="110">
        <v>11</v>
      </c>
      <c r="AF24" s="110">
        <v>15</v>
      </c>
      <c r="AG24" s="110">
        <v>34</v>
      </c>
      <c r="AH24" s="110">
        <v>37</v>
      </c>
      <c r="AI24" s="110">
        <v>17</v>
      </c>
      <c r="AJ24" s="110">
        <v>25</v>
      </c>
      <c r="AK24" s="110">
        <v>20</v>
      </c>
      <c r="AL24" s="110">
        <v>21</v>
      </c>
      <c r="AM24" s="110">
        <v>43</v>
      </c>
      <c r="AN24" s="110">
        <v>38</v>
      </c>
      <c r="AO24" s="111">
        <v>43</v>
      </c>
      <c r="AP24" s="115">
        <v>0.02</v>
      </c>
      <c r="AQ24" s="116">
        <v>0</v>
      </c>
      <c r="AR24" s="116">
        <v>0</v>
      </c>
      <c r="AS24" s="116">
        <v>0.65</v>
      </c>
      <c r="AT24" s="116">
        <v>2.27</v>
      </c>
      <c r="AU24" s="116">
        <v>3.4</v>
      </c>
      <c r="AV24" s="116">
        <v>0.9</v>
      </c>
      <c r="AW24" s="116">
        <v>0.8</v>
      </c>
      <c r="AX24" s="116">
        <v>0.7</v>
      </c>
      <c r="AY24" s="116">
        <v>0.4</v>
      </c>
      <c r="AZ24" s="117">
        <v>3</v>
      </c>
      <c r="BA24" s="116">
        <v>2.6</v>
      </c>
      <c r="BB24" s="119">
        <v>3.55</v>
      </c>
      <c r="BC24" s="124">
        <v>353</v>
      </c>
      <c r="BD24" s="125">
        <v>352</v>
      </c>
      <c r="BE24" s="125">
        <v>351</v>
      </c>
      <c r="BF24" s="125">
        <v>371</v>
      </c>
      <c r="BG24" s="125">
        <v>362</v>
      </c>
      <c r="BH24" s="125">
        <v>376</v>
      </c>
      <c r="BI24" s="125">
        <v>387</v>
      </c>
      <c r="BJ24" s="125">
        <v>394</v>
      </c>
      <c r="BK24" s="125">
        <v>400</v>
      </c>
      <c r="BL24" s="125">
        <v>400</v>
      </c>
      <c r="BM24" s="125">
        <v>413</v>
      </c>
      <c r="BN24" s="125">
        <v>410.5</v>
      </c>
      <c r="BO24" s="126">
        <v>406</v>
      </c>
      <c r="BP24" s="130">
        <f t="shared" si="1"/>
        <v>0.15198866855524085</v>
      </c>
      <c r="BQ24" s="117">
        <f t="shared" si="2"/>
        <v>0.13448863636363642</v>
      </c>
      <c r="BR24" s="117">
        <f t="shared" si="3"/>
        <v>0.24726495726495734</v>
      </c>
      <c r="BS24" s="117">
        <f t="shared" si="4"/>
        <v>0.18076819407008085</v>
      </c>
      <c r="BT24" s="117">
        <f t="shared" si="5"/>
        <v>0.24629005524861891</v>
      </c>
      <c r="BU24" s="117">
        <f t="shared" si="6"/>
        <v>6.295212765957453E-2</v>
      </c>
      <c r="BV24" s="117">
        <f t="shared" si="7"/>
        <v>0.16310077519379851</v>
      </c>
      <c r="BW24" s="117">
        <f t="shared" si="8"/>
        <v>0.34043147208121827</v>
      </c>
      <c r="BX24" s="117">
        <f t="shared" si="9"/>
        <v>0.25642500000000001</v>
      </c>
      <c r="BY24" s="117">
        <f t="shared" si="10"/>
        <v>0.33532500000000004</v>
      </c>
      <c r="BZ24" s="117">
        <f t="shared" si="11"/>
        <v>0.24835351089588378</v>
      </c>
      <c r="CA24" s="117">
        <f t="shared" si="12"/>
        <v>0.23064555420219254</v>
      </c>
      <c r="CB24" s="118">
        <f t="shared" si="13"/>
        <v>0.1457512315270936</v>
      </c>
    </row>
    <row r="25" spans="1:80" x14ac:dyDescent="0.25">
      <c r="A25" s="101" t="s">
        <v>188</v>
      </c>
      <c r="B25" s="101" t="s">
        <v>122</v>
      </c>
      <c r="C25" s="103">
        <v>1</v>
      </c>
      <c r="D25" s="104">
        <v>19</v>
      </c>
      <c r="E25" s="104">
        <v>21</v>
      </c>
      <c r="F25" s="104">
        <v>11</v>
      </c>
      <c r="G25" s="104">
        <v>41</v>
      </c>
      <c r="H25" s="104">
        <v>31</v>
      </c>
      <c r="I25" s="104">
        <v>31</v>
      </c>
      <c r="J25" s="104">
        <v>31</v>
      </c>
      <c r="K25" s="104">
        <v>29</v>
      </c>
      <c r="L25" s="104">
        <v>24</v>
      </c>
      <c r="M25" s="104">
        <v>29</v>
      </c>
      <c r="N25" s="104">
        <v>15</v>
      </c>
      <c r="O25" s="105">
        <v>30</v>
      </c>
      <c r="P25" s="103">
        <v>12</v>
      </c>
      <c r="Q25" s="104">
        <v>19</v>
      </c>
      <c r="R25" s="104">
        <v>8</v>
      </c>
      <c r="S25" s="104">
        <v>10</v>
      </c>
      <c r="T25" s="104">
        <v>9</v>
      </c>
      <c r="U25" s="104">
        <v>16</v>
      </c>
      <c r="V25" s="104">
        <v>11</v>
      </c>
      <c r="W25" s="104">
        <v>10</v>
      </c>
      <c r="X25" s="104">
        <v>15</v>
      </c>
      <c r="Y25" s="104">
        <v>9</v>
      </c>
      <c r="Z25" s="104">
        <v>10</v>
      </c>
      <c r="AA25" s="104">
        <v>4</v>
      </c>
      <c r="AB25" s="105">
        <v>9</v>
      </c>
      <c r="AC25" s="109">
        <v>1</v>
      </c>
      <c r="AD25" s="110">
        <v>17</v>
      </c>
      <c r="AE25" s="110">
        <v>21</v>
      </c>
      <c r="AF25" s="110">
        <v>10</v>
      </c>
      <c r="AG25" s="110">
        <v>38</v>
      </c>
      <c r="AH25" s="110">
        <v>30</v>
      </c>
      <c r="AI25" s="110">
        <v>28</v>
      </c>
      <c r="AJ25" s="110">
        <v>29</v>
      </c>
      <c r="AK25" s="110">
        <v>25</v>
      </c>
      <c r="AL25" s="110">
        <v>24</v>
      </c>
      <c r="AM25" s="110">
        <v>28</v>
      </c>
      <c r="AN25" s="110">
        <v>14</v>
      </c>
      <c r="AO25" s="111">
        <v>29</v>
      </c>
      <c r="AP25" s="115">
        <v>0</v>
      </c>
      <c r="AQ25" s="116">
        <v>0.64</v>
      </c>
      <c r="AR25" s="116">
        <v>0.85</v>
      </c>
      <c r="AS25" s="116">
        <v>0</v>
      </c>
      <c r="AT25" s="116">
        <v>3.05</v>
      </c>
      <c r="AU25" s="116">
        <v>2.5</v>
      </c>
      <c r="AV25" s="116">
        <v>1</v>
      </c>
      <c r="AW25" s="116">
        <v>1.6</v>
      </c>
      <c r="AX25" s="116">
        <v>0.65</v>
      </c>
      <c r="AY25" s="116">
        <v>1.05</v>
      </c>
      <c r="AZ25" s="117">
        <v>1.85</v>
      </c>
      <c r="BA25" s="116">
        <v>0.7</v>
      </c>
      <c r="BB25" s="119">
        <v>2.4</v>
      </c>
      <c r="BC25" s="124">
        <v>343</v>
      </c>
      <c r="BD25" s="125">
        <v>342.5</v>
      </c>
      <c r="BE25" s="125">
        <v>332</v>
      </c>
      <c r="BF25" s="125">
        <v>355</v>
      </c>
      <c r="BG25" s="125">
        <v>355</v>
      </c>
      <c r="BH25" s="125">
        <v>369</v>
      </c>
      <c r="BI25" s="125">
        <v>378</v>
      </c>
      <c r="BJ25" s="125">
        <v>382</v>
      </c>
      <c r="BK25" s="125">
        <v>341</v>
      </c>
      <c r="BL25" s="125">
        <v>392</v>
      </c>
      <c r="BM25" s="125">
        <v>400</v>
      </c>
      <c r="BN25" s="125">
        <v>411</v>
      </c>
      <c r="BO25" s="126">
        <v>404</v>
      </c>
      <c r="BP25" s="130">
        <f>(((AC25*0.1)-AP25)*0.789*0.1)/(BC25/1000)</f>
        <v>2.3002915451895044E-2</v>
      </c>
      <c r="BQ25" s="117">
        <f t="shared" si="2"/>
        <v>0.24418686131386863</v>
      </c>
      <c r="BR25" s="117">
        <f t="shared" si="3"/>
        <v>0.29706325301204822</v>
      </c>
      <c r="BS25" s="117">
        <f t="shared" si="4"/>
        <v>0.22225352112676061</v>
      </c>
      <c r="BT25" s="117">
        <f t="shared" si="5"/>
        <v>0.16669014084507053</v>
      </c>
      <c r="BU25" s="117">
        <f t="shared" si="6"/>
        <v>0.10691056910569108</v>
      </c>
      <c r="BV25" s="117">
        <f t="shared" si="7"/>
        <v>0.37571428571428578</v>
      </c>
      <c r="BW25" s="117">
        <f t="shared" si="8"/>
        <v>0.26850785340314143</v>
      </c>
      <c r="BX25" s="117">
        <f t="shared" si="9"/>
        <v>0.42804985337243401</v>
      </c>
      <c r="BY25" s="117">
        <f t="shared" si="10"/>
        <v>0.27172193877551026</v>
      </c>
      <c r="BZ25" s="117">
        <f t="shared" si="11"/>
        <v>0.18738750000000004</v>
      </c>
      <c r="CA25" s="117">
        <f t="shared" si="12"/>
        <v>0.13437956204379567</v>
      </c>
      <c r="CB25" s="118">
        <f t="shared" si="13"/>
        <v>9.7648514851485249E-2</v>
      </c>
    </row>
    <row r="26" spans="1:80" ht="15.75" thickBot="1" x14ac:dyDescent="0.3">
      <c r="A26" s="102" t="s">
        <v>189</v>
      </c>
      <c r="B26" s="102" t="s">
        <v>123</v>
      </c>
      <c r="C26" s="106">
        <v>38</v>
      </c>
      <c r="D26" s="107">
        <v>12</v>
      </c>
      <c r="E26" s="107">
        <v>12</v>
      </c>
      <c r="F26" s="107">
        <v>19</v>
      </c>
      <c r="G26" s="107">
        <v>60</v>
      </c>
      <c r="H26" s="107">
        <v>62</v>
      </c>
      <c r="I26" s="107">
        <v>57</v>
      </c>
      <c r="J26" s="107">
        <v>46</v>
      </c>
      <c r="K26" s="107">
        <v>50</v>
      </c>
      <c r="L26" s="107">
        <v>76</v>
      </c>
      <c r="M26" s="107">
        <v>46</v>
      </c>
      <c r="N26" s="107">
        <v>70</v>
      </c>
      <c r="O26" s="108">
        <v>78</v>
      </c>
      <c r="P26" s="106">
        <v>17</v>
      </c>
      <c r="Q26" s="107">
        <v>17</v>
      </c>
      <c r="R26" s="107">
        <v>3</v>
      </c>
      <c r="S26" s="107">
        <v>1</v>
      </c>
      <c r="T26" s="107">
        <v>7</v>
      </c>
      <c r="U26" s="107">
        <v>11</v>
      </c>
      <c r="V26" s="107">
        <v>15</v>
      </c>
      <c r="W26" s="107">
        <v>7</v>
      </c>
      <c r="X26" s="107">
        <v>10</v>
      </c>
      <c r="Y26" s="107">
        <v>14</v>
      </c>
      <c r="Z26" s="107">
        <v>8</v>
      </c>
      <c r="AA26" s="107">
        <v>10</v>
      </c>
      <c r="AB26" s="108">
        <v>14</v>
      </c>
      <c r="AC26" s="112">
        <v>35</v>
      </c>
      <c r="AD26" s="113">
        <v>11</v>
      </c>
      <c r="AE26" s="113">
        <v>11</v>
      </c>
      <c r="AF26" s="113">
        <v>18</v>
      </c>
      <c r="AG26" s="113">
        <v>58</v>
      </c>
      <c r="AH26" s="113">
        <v>57</v>
      </c>
      <c r="AI26" s="113">
        <v>55</v>
      </c>
      <c r="AJ26" s="113">
        <v>44</v>
      </c>
      <c r="AK26" s="113">
        <v>50</v>
      </c>
      <c r="AL26" s="113">
        <v>75</v>
      </c>
      <c r="AM26" s="113">
        <v>46</v>
      </c>
      <c r="AN26" s="113">
        <v>68</v>
      </c>
      <c r="AO26" s="114">
        <v>78</v>
      </c>
      <c r="AP26" s="120">
        <v>1.37</v>
      </c>
      <c r="AQ26" s="121">
        <v>0.3</v>
      </c>
      <c r="AR26" s="121">
        <v>0</v>
      </c>
      <c r="AS26" s="121">
        <v>0.36</v>
      </c>
      <c r="AT26" s="121">
        <v>3.2</v>
      </c>
      <c r="AU26" s="121">
        <v>2.6</v>
      </c>
      <c r="AV26" s="121">
        <v>2.95</v>
      </c>
      <c r="AW26" s="121">
        <v>1.35</v>
      </c>
      <c r="AX26" s="121">
        <v>1.9</v>
      </c>
      <c r="AY26" s="121">
        <v>1.5</v>
      </c>
      <c r="AZ26" s="122">
        <v>1.25</v>
      </c>
      <c r="BA26" s="121">
        <v>2</v>
      </c>
      <c r="BB26" s="123">
        <v>2.4</v>
      </c>
      <c r="BC26" s="127">
        <v>331</v>
      </c>
      <c r="BD26" s="128">
        <v>328</v>
      </c>
      <c r="BE26" s="128">
        <v>319</v>
      </c>
      <c r="BF26" s="128">
        <v>341</v>
      </c>
      <c r="BG26" s="128">
        <v>345</v>
      </c>
      <c r="BH26" s="128">
        <v>358</v>
      </c>
      <c r="BI26" s="128">
        <v>365</v>
      </c>
      <c r="BJ26" s="128">
        <v>376</v>
      </c>
      <c r="BK26" s="128">
        <v>370</v>
      </c>
      <c r="BL26" s="128">
        <v>370</v>
      </c>
      <c r="BM26" s="128">
        <v>387</v>
      </c>
      <c r="BN26" s="128">
        <v>391</v>
      </c>
      <c r="BO26" s="129">
        <v>391</v>
      </c>
      <c r="BP26" s="131">
        <f>(((AC26*0.1)-AP26)*0.789*0.1)/(BC26/1000)</f>
        <v>0.50772507552870094</v>
      </c>
      <c r="BQ26" s="122">
        <f t="shared" si="2"/>
        <v>0.19243902439024393</v>
      </c>
      <c r="BR26" s="122">
        <f t="shared" si="3"/>
        <v>0.27206896551724141</v>
      </c>
      <c r="BS26" s="122">
        <f t="shared" si="4"/>
        <v>0.33318475073313786</v>
      </c>
      <c r="BT26" s="122">
        <f t="shared" si="5"/>
        <v>0.59460869565217422</v>
      </c>
      <c r="BU26" s="122">
        <f t="shared" si="6"/>
        <v>0.68321229050279331</v>
      </c>
      <c r="BV26" s="122">
        <f t="shared" si="7"/>
        <v>0.55121917808219179</v>
      </c>
      <c r="BW26" s="122">
        <f t="shared" si="8"/>
        <v>0.64001329787234051</v>
      </c>
      <c r="BX26" s="122">
        <f t="shared" si="9"/>
        <v>0.66105405405405404</v>
      </c>
      <c r="BY26" s="122">
        <f t="shared" si="10"/>
        <v>1.2794594594594595</v>
      </c>
      <c r="BZ26" s="122">
        <f t="shared" si="11"/>
        <v>0.682984496124031</v>
      </c>
      <c r="CA26" s="122">
        <f t="shared" si="12"/>
        <v>0.96859335038363192</v>
      </c>
      <c r="CB26" s="132">
        <f t="shared" si="13"/>
        <v>1.0896675191815857</v>
      </c>
    </row>
  </sheetData>
  <mergeCells count="6">
    <mergeCell ref="BP1:CB1"/>
    <mergeCell ref="C1:O1"/>
    <mergeCell ref="P1:AB1"/>
    <mergeCell ref="AC1:AO1"/>
    <mergeCell ref="AP1:BB1"/>
    <mergeCell ref="BC1:B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26"/>
    </sheetView>
  </sheetViews>
  <sheetFormatPr defaultRowHeight="15" x14ac:dyDescent="0.25"/>
  <cols>
    <col min="2" max="2" width="11.28515625" bestFit="1" customWidth="1"/>
    <col min="3" max="3" width="19" bestFit="1" customWidth="1"/>
    <col min="4" max="4" width="20.42578125" bestFit="1" customWidth="1"/>
  </cols>
  <sheetData>
    <row r="1" spans="1:4" x14ac:dyDescent="0.25">
      <c r="A1" s="84" t="s">
        <v>140</v>
      </c>
      <c r="B1" s="84" t="s">
        <v>160</v>
      </c>
      <c r="C1" s="84" t="s">
        <v>161</v>
      </c>
      <c r="D1" s="84" t="s">
        <v>162</v>
      </c>
    </row>
    <row r="2" spans="1:4" ht="15.75" thickBot="1" x14ac:dyDescent="0.3">
      <c r="A2" s="85"/>
      <c r="B2" s="85"/>
      <c r="C2" s="87"/>
      <c r="D2" s="87"/>
    </row>
    <row r="3" spans="1:4" x14ac:dyDescent="0.25">
      <c r="A3" s="101" t="s">
        <v>166</v>
      </c>
      <c r="B3" s="101" t="s">
        <v>121</v>
      </c>
      <c r="C3" s="86">
        <v>35</v>
      </c>
      <c r="D3" s="86">
        <v>15</v>
      </c>
    </row>
    <row r="4" spans="1:4" x14ac:dyDescent="0.25">
      <c r="A4" s="101" t="s">
        <v>167</v>
      </c>
      <c r="B4" s="101" t="s">
        <v>122</v>
      </c>
      <c r="C4" s="86">
        <v>0</v>
      </c>
      <c r="D4" s="86">
        <v>12</v>
      </c>
    </row>
    <row r="5" spans="1:4" x14ac:dyDescent="0.25">
      <c r="A5" s="101" t="s">
        <v>168</v>
      </c>
      <c r="B5" s="101" t="s">
        <v>123</v>
      </c>
      <c r="C5" s="86">
        <v>14</v>
      </c>
      <c r="D5" s="86">
        <v>3</v>
      </c>
    </row>
    <row r="6" spans="1:4" x14ac:dyDescent="0.25">
      <c r="A6" s="101" t="s">
        <v>169</v>
      </c>
      <c r="B6" s="101" t="s">
        <v>124</v>
      </c>
      <c r="C6" s="86">
        <v>29</v>
      </c>
      <c r="D6" s="86">
        <v>6</v>
      </c>
    </row>
    <row r="7" spans="1:4" x14ac:dyDescent="0.25">
      <c r="A7" s="101" t="s">
        <v>170</v>
      </c>
      <c r="B7" s="101" t="s">
        <v>123</v>
      </c>
      <c r="C7" s="86">
        <v>15</v>
      </c>
      <c r="D7" s="86">
        <v>5</v>
      </c>
    </row>
    <row r="8" spans="1:4" x14ac:dyDescent="0.25">
      <c r="A8" s="101" t="s">
        <v>171</v>
      </c>
      <c r="B8" s="101" t="s">
        <v>124</v>
      </c>
      <c r="C8" s="86">
        <v>21</v>
      </c>
      <c r="D8" s="86">
        <v>13</v>
      </c>
    </row>
    <row r="9" spans="1:4" x14ac:dyDescent="0.25">
      <c r="A9" s="101" t="s">
        <v>172</v>
      </c>
      <c r="B9" s="101" t="s">
        <v>122</v>
      </c>
      <c r="C9" s="86">
        <v>26</v>
      </c>
      <c r="D9" s="86">
        <v>12</v>
      </c>
    </row>
    <row r="10" spans="1:4" x14ac:dyDescent="0.25">
      <c r="A10" s="101" t="s">
        <v>173</v>
      </c>
      <c r="B10" s="101" t="s">
        <v>124</v>
      </c>
      <c r="C10" s="86">
        <v>30</v>
      </c>
      <c r="D10" s="86">
        <v>1</v>
      </c>
    </row>
    <row r="11" spans="1:4" x14ac:dyDescent="0.25">
      <c r="A11" s="101" t="s">
        <v>174</v>
      </c>
      <c r="B11" s="101" t="s">
        <v>123</v>
      </c>
      <c r="C11" s="86">
        <v>23</v>
      </c>
      <c r="D11" s="86">
        <v>3</v>
      </c>
    </row>
    <row r="12" spans="1:4" x14ac:dyDescent="0.25">
      <c r="A12" s="101" t="s">
        <v>175</v>
      </c>
      <c r="B12" s="101" t="s">
        <v>123</v>
      </c>
      <c r="C12" s="86">
        <v>21</v>
      </c>
      <c r="D12" s="86">
        <v>2</v>
      </c>
    </row>
    <row r="13" spans="1:4" x14ac:dyDescent="0.25">
      <c r="A13" s="101" t="s">
        <v>176</v>
      </c>
      <c r="B13" s="101" t="s">
        <v>123</v>
      </c>
      <c r="C13" s="86">
        <v>31</v>
      </c>
      <c r="D13" s="86">
        <v>8</v>
      </c>
    </row>
    <row r="14" spans="1:4" x14ac:dyDescent="0.25">
      <c r="A14" s="101" t="s">
        <v>177</v>
      </c>
      <c r="B14" s="101" t="s">
        <v>122</v>
      </c>
      <c r="C14" s="86">
        <v>30</v>
      </c>
      <c r="D14" s="86">
        <v>7</v>
      </c>
    </row>
    <row r="15" spans="1:4" x14ac:dyDescent="0.25">
      <c r="A15" s="101" t="s">
        <v>178</v>
      </c>
      <c r="B15" s="101" t="s">
        <v>121</v>
      </c>
      <c r="C15" s="86">
        <v>28</v>
      </c>
      <c r="D15" s="86">
        <v>6</v>
      </c>
    </row>
    <row r="16" spans="1:4" x14ac:dyDescent="0.25">
      <c r="A16" s="101" t="s">
        <v>179</v>
      </c>
      <c r="B16" s="101" t="s">
        <v>122</v>
      </c>
      <c r="C16" s="86">
        <v>30</v>
      </c>
      <c r="D16" s="86">
        <v>8</v>
      </c>
    </row>
    <row r="17" spans="1:4" x14ac:dyDescent="0.25">
      <c r="A17" s="101" t="s">
        <v>180</v>
      </c>
      <c r="B17" s="101" t="s">
        <v>124</v>
      </c>
      <c r="C17" s="86">
        <v>22</v>
      </c>
      <c r="D17" s="86">
        <v>15</v>
      </c>
    </row>
    <row r="18" spans="1:4" x14ac:dyDescent="0.25">
      <c r="A18" s="101" t="s">
        <v>181</v>
      </c>
      <c r="B18" s="101" t="s">
        <v>123</v>
      </c>
      <c r="C18" s="86">
        <v>27</v>
      </c>
      <c r="D18" s="86">
        <v>1</v>
      </c>
    </row>
    <row r="19" spans="1:4" x14ac:dyDescent="0.25">
      <c r="A19" s="101" t="s">
        <v>182</v>
      </c>
      <c r="B19" s="101" t="s">
        <v>122</v>
      </c>
      <c r="C19" s="86">
        <v>30</v>
      </c>
      <c r="D19" s="86">
        <v>5</v>
      </c>
    </row>
    <row r="20" spans="1:4" x14ac:dyDescent="0.25">
      <c r="A20" s="101" t="s">
        <v>183</v>
      </c>
      <c r="B20" s="101" t="s">
        <v>123</v>
      </c>
      <c r="C20" s="86">
        <v>34</v>
      </c>
      <c r="D20" s="86">
        <v>2</v>
      </c>
    </row>
    <row r="21" spans="1:4" x14ac:dyDescent="0.25">
      <c r="A21" s="101" t="s">
        <v>184</v>
      </c>
      <c r="B21" s="101" t="s">
        <v>124</v>
      </c>
      <c r="C21" s="86">
        <v>29</v>
      </c>
      <c r="D21" s="86">
        <v>5</v>
      </c>
    </row>
    <row r="22" spans="1:4" x14ac:dyDescent="0.25">
      <c r="A22" s="101" t="s">
        <v>185</v>
      </c>
      <c r="B22" s="101" t="s">
        <v>123</v>
      </c>
      <c r="C22" s="86">
        <v>13</v>
      </c>
      <c r="D22" s="86">
        <v>10</v>
      </c>
    </row>
    <row r="23" spans="1:4" x14ac:dyDescent="0.25">
      <c r="A23" s="101" t="s">
        <v>186</v>
      </c>
      <c r="B23" s="101" t="s">
        <v>124</v>
      </c>
      <c r="C23" s="86">
        <v>33</v>
      </c>
      <c r="D23" s="86">
        <v>8</v>
      </c>
    </row>
    <row r="24" spans="1:4" x14ac:dyDescent="0.25">
      <c r="A24" s="101" t="s">
        <v>187</v>
      </c>
      <c r="B24" s="101" t="s">
        <v>123</v>
      </c>
      <c r="C24" s="86">
        <v>26</v>
      </c>
      <c r="D24" s="86">
        <v>3</v>
      </c>
    </row>
    <row r="25" spans="1:4" x14ac:dyDescent="0.25">
      <c r="A25" s="101" t="s">
        <v>188</v>
      </c>
      <c r="B25" s="101" t="s">
        <v>122</v>
      </c>
      <c r="C25" s="86">
        <v>21</v>
      </c>
      <c r="D25" s="86">
        <v>12</v>
      </c>
    </row>
    <row r="26" spans="1:4" ht="15.75" thickBot="1" x14ac:dyDescent="0.3">
      <c r="A26" s="102" t="s">
        <v>189</v>
      </c>
      <c r="B26" s="102" t="s">
        <v>123</v>
      </c>
      <c r="C26" s="87">
        <v>32</v>
      </c>
      <c r="D26" s="8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B26"/>
    </sheetView>
  </sheetViews>
  <sheetFormatPr defaultRowHeight="15" x14ac:dyDescent="0.25"/>
  <cols>
    <col min="2" max="2" width="11.28515625" bestFit="1" customWidth="1"/>
    <col min="3" max="3" width="19" bestFit="1" customWidth="1"/>
    <col min="4" max="4" width="20.42578125" bestFit="1" customWidth="1"/>
  </cols>
  <sheetData>
    <row r="1" spans="1:4" x14ac:dyDescent="0.25">
      <c r="A1" s="84" t="s">
        <v>140</v>
      </c>
      <c r="B1" s="84" t="s">
        <v>160</v>
      </c>
      <c r="C1" s="84" t="s">
        <v>161</v>
      </c>
      <c r="D1" s="84" t="s">
        <v>162</v>
      </c>
    </row>
    <row r="2" spans="1:4" ht="15.75" thickBot="1" x14ac:dyDescent="0.3">
      <c r="A2" s="85"/>
      <c r="B2" s="85"/>
      <c r="C2" s="87"/>
      <c r="D2" s="87"/>
    </row>
    <row r="3" spans="1:4" x14ac:dyDescent="0.25">
      <c r="A3" s="101" t="s">
        <v>166</v>
      </c>
      <c r="B3" s="101" t="s">
        <v>121</v>
      </c>
      <c r="C3" s="86">
        <v>29</v>
      </c>
      <c r="D3" s="86">
        <v>5</v>
      </c>
    </row>
    <row r="4" spans="1:4" x14ac:dyDescent="0.25">
      <c r="A4" s="101" t="s">
        <v>167</v>
      </c>
      <c r="B4" s="101" t="s">
        <v>122</v>
      </c>
      <c r="C4" s="86">
        <v>40</v>
      </c>
      <c r="D4" s="86">
        <v>17</v>
      </c>
    </row>
    <row r="5" spans="1:4" x14ac:dyDescent="0.25">
      <c r="A5" s="101" t="s">
        <v>168</v>
      </c>
      <c r="B5" s="101" t="s">
        <v>123</v>
      </c>
      <c r="C5" s="86">
        <v>61</v>
      </c>
      <c r="D5" s="86">
        <v>6</v>
      </c>
    </row>
    <row r="6" spans="1:4" x14ac:dyDescent="0.25">
      <c r="A6" s="101" t="s">
        <v>169</v>
      </c>
      <c r="B6" s="101" t="s">
        <v>124</v>
      </c>
      <c r="C6" s="86">
        <v>53</v>
      </c>
      <c r="D6" s="86">
        <v>10</v>
      </c>
    </row>
    <row r="7" spans="1:4" x14ac:dyDescent="0.25">
      <c r="A7" s="101" t="s">
        <v>170</v>
      </c>
      <c r="B7" s="101" t="s">
        <v>123</v>
      </c>
      <c r="C7" s="86">
        <v>67</v>
      </c>
      <c r="D7" s="86">
        <v>6</v>
      </c>
    </row>
    <row r="8" spans="1:4" x14ac:dyDescent="0.25">
      <c r="A8" s="101" t="s">
        <v>171</v>
      </c>
      <c r="B8" s="101" t="s">
        <v>124</v>
      </c>
      <c r="C8" s="86">
        <v>23</v>
      </c>
      <c r="D8" s="86">
        <v>8</v>
      </c>
    </row>
    <row r="9" spans="1:4" x14ac:dyDescent="0.25">
      <c r="A9" s="101" t="s">
        <v>172</v>
      </c>
      <c r="B9" s="101" t="s">
        <v>122</v>
      </c>
      <c r="C9" s="86">
        <v>77</v>
      </c>
      <c r="D9" s="86">
        <v>7</v>
      </c>
    </row>
    <row r="10" spans="1:4" x14ac:dyDescent="0.25">
      <c r="A10" s="101" t="s">
        <v>173</v>
      </c>
      <c r="B10" s="101" t="s">
        <v>124</v>
      </c>
      <c r="C10" s="86">
        <v>71</v>
      </c>
      <c r="D10" s="86">
        <v>2</v>
      </c>
    </row>
    <row r="11" spans="1:4" x14ac:dyDescent="0.25">
      <c r="A11" s="101" t="s">
        <v>174</v>
      </c>
      <c r="B11" s="101" t="s">
        <v>123</v>
      </c>
      <c r="C11" s="86">
        <v>20</v>
      </c>
      <c r="D11" s="86">
        <v>6</v>
      </c>
    </row>
    <row r="12" spans="1:4" x14ac:dyDescent="0.25">
      <c r="A12" s="101" t="s">
        <v>175</v>
      </c>
      <c r="B12" s="101" t="s">
        <v>123</v>
      </c>
      <c r="C12" s="86">
        <v>47</v>
      </c>
      <c r="D12" s="86">
        <v>7</v>
      </c>
    </row>
    <row r="13" spans="1:4" x14ac:dyDescent="0.25">
      <c r="A13" s="101" t="s">
        <v>176</v>
      </c>
      <c r="B13" s="101" t="s">
        <v>123</v>
      </c>
      <c r="C13" s="86">
        <v>64</v>
      </c>
      <c r="D13" s="86">
        <v>13</v>
      </c>
    </row>
    <row r="14" spans="1:4" x14ac:dyDescent="0.25">
      <c r="A14" s="101" t="s">
        <v>177</v>
      </c>
      <c r="B14" s="101" t="s">
        <v>122</v>
      </c>
      <c r="C14" s="86">
        <v>60</v>
      </c>
      <c r="D14" s="86">
        <v>18</v>
      </c>
    </row>
    <row r="15" spans="1:4" x14ac:dyDescent="0.25">
      <c r="A15" s="101" t="s">
        <v>178</v>
      </c>
      <c r="B15" s="101" t="s">
        <v>121</v>
      </c>
      <c r="C15" s="86">
        <v>35</v>
      </c>
      <c r="D15" s="86">
        <v>4</v>
      </c>
    </row>
    <row r="16" spans="1:4" x14ac:dyDescent="0.25">
      <c r="A16" s="101" t="s">
        <v>179</v>
      </c>
      <c r="B16" s="101" t="s">
        <v>122</v>
      </c>
      <c r="C16" s="86">
        <v>54</v>
      </c>
      <c r="D16" s="86">
        <v>11</v>
      </c>
    </row>
    <row r="17" spans="1:4" x14ac:dyDescent="0.25">
      <c r="A17" s="101" t="s">
        <v>180</v>
      </c>
      <c r="B17" s="101" t="s">
        <v>124</v>
      </c>
      <c r="C17" s="86">
        <v>76</v>
      </c>
      <c r="D17" s="86">
        <v>11</v>
      </c>
    </row>
    <row r="18" spans="1:4" x14ac:dyDescent="0.25">
      <c r="A18" s="101" t="s">
        <v>181</v>
      </c>
      <c r="B18" s="101" t="s">
        <v>123</v>
      </c>
      <c r="C18" s="86">
        <v>46</v>
      </c>
      <c r="D18" s="86">
        <v>2</v>
      </c>
    </row>
    <row r="19" spans="1:4" x14ac:dyDescent="0.25">
      <c r="A19" s="101" t="s">
        <v>182</v>
      </c>
      <c r="B19" s="101" t="s">
        <v>122</v>
      </c>
      <c r="C19" s="86">
        <v>102</v>
      </c>
      <c r="D19" s="86">
        <v>17</v>
      </c>
    </row>
    <row r="20" spans="1:4" x14ac:dyDescent="0.25">
      <c r="A20" s="101" t="s">
        <v>183</v>
      </c>
      <c r="B20" s="101" t="s">
        <v>123</v>
      </c>
      <c r="C20" s="86">
        <v>56</v>
      </c>
      <c r="D20" s="86">
        <v>8</v>
      </c>
    </row>
    <row r="21" spans="1:4" x14ac:dyDescent="0.25">
      <c r="A21" s="101" t="s">
        <v>184</v>
      </c>
      <c r="B21" s="101" t="s">
        <v>124</v>
      </c>
      <c r="C21" s="86">
        <v>45</v>
      </c>
      <c r="D21" s="86">
        <v>12</v>
      </c>
    </row>
    <row r="22" spans="1:4" x14ac:dyDescent="0.25">
      <c r="A22" s="101" t="s">
        <v>185</v>
      </c>
      <c r="B22" s="101" t="s">
        <v>123</v>
      </c>
      <c r="C22" s="86">
        <v>28</v>
      </c>
      <c r="D22" s="86">
        <v>4</v>
      </c>
    </row>
    <row r="23" spans="1:4" x14ac:dyDescent="0.25">
      <c r="A23" s="101" t="s">
        <v>186</v>
      </c>
      <c r="B23" s="101" t="s">
        <v>124</v>
      </c>
      <c r="C23" s="86">
        <v>73</v>
      </c>
      <c r="D23" s="86">
        <v>13</v>
      </c>
    </row>
    <row r="24" spans="1:4" x14ac:dyDescent="0.25">
      <c r="A24" s="101" t="s">
        <v>187</v>
      </c>
      <c r="B24" s="101" t="s">
        <v>123</v>
      </c>
      <c r="C24" s="86">
        <v>53</v>
      </c>
      <c r="D24" s="86">
        <v>6</v>
      </c>
    </row>
    <row r="25" spans="1:4" x14ac:dyDescent="0.25">
      <c r="A25" s="101" t="s">
        <v>188</v>
      </c>
      <c r="B25" s="101" t="s">
        <v>122</v>
      </c>
      <c r="C25" s="86">
        <v>99</v>
      </c>
      <c r="D25" s="86">
        <v>23</v>
      </c>
    </row>
    <row r="26" spans="1:4" ht="15.75" thickBot="1" x14ac:dyDescent="0.3">
      <c r="A26" s="102" t="s">
        <v>189</v>
      </c>
      <c r="B26" s="102" t="s">
        <v>123</v>
      </c>
      <c r="C26" s="87">
        <v>85</v>
      </c>
      <c r="D26" s="87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sqref="A1:B26"/>
    </sheetView>
  </sheetViews>
  <sheetFormatPr defaultRowHeight="15" x14ac:dyDescent="0.25"/>
  <cols>
    <col min="2" max="2" width="11.28515625" bestFit="1" customWidth="1"/>
    <col min="15" max="17" width="9.140625" bestFit="1" customWidth="1"/>
  </cols>
  <sheetData>
    <row r="1" spans="1:20" x14ac:dyDescent="0.25">
      <c r="A1" s="84" t="s">
        <v>140</v>
      </c>
      <c r="B1" s="84" t="s">
        <v>160</v>
      </c>
      <c r="C1" s="145" t="s">
        <v>161</v>
      </c>
      <c r="D1" s="148"/>
      <c r="E1" s="149"/>
      <c r="F1" s="145" t="s">
        <v>162</v>
      </c>
      <c r="G1" s="148"/>
      <c r="H1" s="149"/>
      <c r="I1" s="145" t="s">
        <v>163</v>
      </c>
      <c r="J1" s="148"/>
      <c r="K1" s="149"/>
      <c r="L1" s="145" t="s">
        <v>164</v>
      </c>
      <c r="M1" s="148"/>
      <c r="N1" s="149"/>
      <c r="O1" s="145" t="s">
        <v>190</v>
      </c>
      <c r="P1" s="148"/>
      <c r="Q1" s="149"/>
      <c r="R1" s="145" t="s">
        <v>159</v>
      </c>
      <c r="S1" s="148"/>
      <c r="T1" s="149"/>
    </row>
    <row r="2" spans="1:20" ht="15.75" thickBot="1" x14ac:dyDescent="0.3">
      <c r="A2" s="85"/>
      <c r="B2" s="85"/>
      <c r="C2" s="81" t="s">
        <v>141</v>
      </c>
      <c r="D2" s="82" t="s">
        <v>142</v>
      </c>
      <c r="E2" s="83" t="s">
        <v>143</v>
      </c>
      <c r="F2" s="81" t="s">
        <v>141</v>
      </c>
      <c r="G2" s="82" t="s">
        <v>142</v>
      </c>
      <c r="H2" s="83" t="s">
        <v>143</v>
      </c>
      <c r="I2" s="81" t="s">
        <v>141</v>
      </c>
      <c r="J2" s="82" t="s">
        <v>142</v>
      </c>
      <c r="K2" s="83" t="s">
        <v>143</v>
      </c>
      <c r="L2" s="81" t="s">
        <v>141</v>
      </c>
      <c r="M2" s="82" t="s">
        <v>142</v>
      </c>
      <c r="N2" s="83" t="s">
        <v>143</v>
      </c>
      <c r="O2" s="81" t="s">
        <v>141</v>
      </c>
      <c r="P2" s="82" t="s">
        <v>142</v>
      </c>
      <c r="Q2" s="83" t="s">
        <v>143</v>
      </c>
      <c r="R2" s="81" t="s">
        <v>141</v>
      </c>
      <c r="S2" s="82" t="s">
        <v>142</v>
      </c>
      <c r="T2" s="83" t="s">
        <v>143</v>
      </c>
    </row>
    <row r="3" spans="1:20" x14ac:dyDescent="0.25">
      <c r="A3" s="101" t="s">
        <v>166</v>
      </c>
      <c r="B3" s="101" t="s">
        <v>121</v>
      </c>
      <c r="C3" s="135">
        <v>31</v>
      </c>
      <c r="D3" s="136">
        <v>18</v>
      </c>
      <c r="E3" s="137">
        <v>29</v>
      </c>
      <c r="F3" s="135">
        <v>3</v>
      </c>
      <c r="G3" s="136">
        <v>3</v>
      </c>
      <c r="H3" s="137">
        <v>5</v>
      </c>
      <c r="I3" s="135">
        <v>25</v>
      </c>
      <c r="J3" s="136">
        <v>17</v>
      </c>
      <c r="K3" s="137">
        <v>26</v>
      </c>
      <c r="L3" s="139">
        <v>0</v>
      </c>
      <c r="M3" s="140">
        <v>0.62</v>
      </c>
      <c r="N3" s="141">
        <v>1.6</v>
      </c>
      <c r="O3" s="88">
        <v>404</v>
      </c>
      <c r="P3" s="89">
        <v>426</v>
      </c>
      <c r="Q3" s="90">
        <v>430</v>
      </c>
      <c r="R3" s="139">
        <f>(((I3*0.1)-L3)*0.789*0.1)/(O3/1000)</f>
        <v>0.48824257425742579</v>
      </c>
      <c r="S3" s="140">
        <f t="shared" ref="S3:T3" si="0">(((J3*0.1)-M3)*0.789*0.1)/(P3/1000)</f>
        <v>0.20002816901408454</v>
      </c>
      <c r="T3" s="141">
        <f t="shared" si="0"/>
        <v>0.18348837209302329</v>
      </c>
    </row>
    <row r="4" spans="1:20" x14ac:dyDescent="0.25">
      <c r="A4" s="101" t="s">
        <v>167</v>
      </c>
      <c r="B4" s="101" t="s">
        <v>122</v>
      </c>
      <c r="C4" s="135">
        <v>0</v>
      </c>
      <c r="D4" s="136">
        <v>78</v>
      </c>
      <c r="E4" s="137">
        <v>52</v>
      </c>
      <c r="F4" s="135">
        <v>22</v>
      </c>
      <c r="G4" s="136">
        <v>15</v>
      </c>
      <c r="H4" s="137">
        <v>8</v>
      </c>
      <c r="I4" s="135">
        <v>0</v>
      </c>
      <c r="J4" s="136">
        <v>74</v>
      </c>
      <c r="K4" s="137">
        <v>51</v>
      </c>
      <c r="L4" s="139">
        <v>0</v>
      </c>
      <c r="M4" s="140">
        <v>0.83</v>
      </c>
      <c r="N4" s="141">
        <v>1.28</v>
      </c>
      <c r="O4" s="88">
        <v>436</v>
      </c>
      <c r="P4" s="89">
        <v>460</v>
      </c>
      <c r="Q4" s="90">
        <v>464</v>
      </c>
      <c r="R4" s="139">
        <f t="shared" ref="R4:R26" si="1">(((I4*0.1)-L4)*0.789*0.1)/(O4/1000)</f>
        <v>0</v>
      </c>
      <c r="S4" s="140">
        <f t="shared" ref="S4:S26" si="2">(((J4*0.1)-M4)*0.789*0.1)/(P4/1000)</f>
        <v>1.1268978260869567</v>
      </c>
      <c r="T4" s="141">
        <f t="shared" ref="T4:T26" si="3">(((K4*0.1)-N4)*0.789*0.1)/(Q4/1000)</f>
        <v>0.64956465517241391</v>
      </c>
    </row>
    <row r="5" spans="1:20" x14ac:dyDescent="0.25">
      <c r="A5" s="101" t="s">
        <v>168</v>
      </c>
      <c r="B5" s="101" t="s">
        <v>123</v>
      </c>
      <c r="C5" s="135">
        <v>42</v>
      </c>
      <c r="D5" s="136">
        <v>35</v>
      </c>
      <c r="E5" s="137">
        <v>31</v>
      </c>
      <c r="F5" s="135">
        <v>12</v>
      </c>
      <c r="G5" s="136">
        <v>14</v>
      </c>
      <c r="H5" s="137">
        <v>8</v>
      </c>
      <c r="I5" s="135">
        <v>38</v>
      </c>
      <c r="J5" s="136">
        <v>34</v>
      </c>
      <c r="K5" s="137">
        <v>28</v>
      </c>
      <c r="L5" s="139">
        <v>0</v>
      </c>
      <c r="M5" s="140">
        <v>2.2999999999999998</v>
      </c>
      <c r="N5" s="141">
        <v>1.56</v>
      </c>
      <c r="O5" s="88">
        <v>380</v>
      </c>
      <c r="P5" s="89">
        <v>400</v>
      </c>
      <c r="Q5" s="90">
        <v>406</v>
      </c>
      <c r="R5" s="139">
        <f t="shared" si="1"/>
        <v>0.78900000000000003</v>
      </c>
      <c r="S5" s="140">
        <f t="shared" si="2"/>
        <v>0.21697500000000011</v>
      </c>
      <c r="T5" s="141">
        <f t="shared" si="3"/>
        <v>0.24097536945812814</v>
      </c>
    </row>
    <row r="6" spans="1:20" x14ac:dyDescent="0.25">
      <c r="A6" s="101" t="s">
        <v>169</v>
      </c>
      <c r="B6" s="101" t="s">
        <v>124</v>
      </c>
      <c r="C6" s="135">
        <v>42</v>
      </c>
      <c r="D6" s="136">
        <v>28</v>
      </c>
      <c r="E6" s="137">
        <v>27</v>
      </c>
      <c r="F6" s="135">
        <v>23</v>
      </c>
      <c r="G6" s="136">
        <v>29</v>
      </c>
      <c r="H6" s="137">
        <v>3</v>
      </c>
      <c r="I6" s="135">
        <v>41</v>
      </c>
      <c r="J6" s="136">
        <v>25</v>
      </c>
      <c r="K6" s="137">
        <v>25</v>
      </c>
      <c r="L6" s="139">
        <v>0.56999999999999995</v>
      </c>
      <c r="M6" s="140">
        <v>0.27</v>
      </c>
      <c r="N6" s="141">
        <v>0.24</v>
      </c>
      <c r="O6" s="88">
        <v>380</v>
      </c>
      <c r="P6" s="89">
        <v>390</v>
      </c>
      <c r="Q6" s="90">
        <v>390</v>
      </c>
      <c r="R6" s="139">
        <f t="shared" si="1"/>
        <v>0.73293947368421075</v>
      </c>
      <c r="S6" s="140">
        <f t="shared" si="2"/>
        <v>0.45114615384615386</v>
      </c>
      <c r="T6" s="141">
        <f t="shared" si="3"/>
        <v>0.45721538461538458</v>
      </c>
    </row>
    <row r="7" spans="1:20" x14ac:dyDescent="0.25">
      <c r="A7" s="101" t="s">
        <v>170</v>
      </c>
      <c r="B7" s="101" t="s">
        <v>123</v>
      </c>
      <c r="C7" s="135">
        <v>37</v>
      </c>
      <c r="D7" s="136">
        <v>38</v>
      </c>
      <c r="E7" s="137">
        <v>28</v>
      </c>
      <c r="F7" s="135">
        <v>12</v>
      </c>
      <c r="G7" s="136">
        <v>4</v>
      </c>
      <c r="H7" s="137">
        <v>14</v>
      </c>
      <c r="I7" s="135">
        <v>37</v>
      </c>
      <c r="J7" s="136">
        <v>38</v>
      </c>
      <c r="K7" s="137">
        <v>28</v>
      </c>
      <c r="L7" s="139">
        <v>0</v>
      </c>
      <c r="M7" s="140">
        <v>2.5</v>
      </c>
      <c r="N7" s="141">
        <v>3.07</v>
      </c>
      <c r="O7" s="88">
        <v>440</v>
      </c>
      <c r="P7" s="89">
        <v>464</v>
      </c>
      <c r="Q7" s="90">
        <v>464</v>
      </c>
      <c r="R7" s="139">
        <f t="shared" si="1"/>
        <v>0.66347727272727275</v>
      </c>
      <c r="S7" s="140">
        <f t="shared" si="2"/>
        <v>0.22105603448275868</v>
      </c>
      <c r="T7" s="141">
        <f t="shared" si="3"/>
        <v>-4.5911637931034414E-2</v>
      </c>
    </row>
    <row r="8" spans="1:20" x14ac:dyDescent="0.25">
      <c r="A8" s="101" t="s">
        <v>171</v>
      </c>
      <c r="B8" s="101" t="s">
        <v>124</v>
      </c>
      <c r="C8" s="135">
        <v>38</v>
      </c>
      <c r="D8" s="136">
        <v>27</v>
      </c>
      <c r="E8" s="137">
        <v>38</v>
      </c>
      <c r="F8" s="135">
        <v>20</v>
      </c>
      <c r="G8" s="136">
        <v>24</v>
      </c>
      <c r="H8" s="137">
        <v>17</v>
      </c>
      <c r="I8" s="135">
        <v>34</v>
      </c>
      <c r="J8" s="136">
        <v>26</v>
      </c>
      <c r="K8" s="137">
        <v>34</v>
      </c>
      <c r="L8" s="139">
        <v>0.25</v>
      </c>
      <c r="M8" s="140">
        <v>0.63</v>
      </c>
      <c r="N8" s="141">
        <v>2.6</v>
      </c>
      <c r="O8" s="88">
        <v>434</v>
      </c>
      <c r="P8" s="89">
        <v>462</v>
      </c>
      <c r="Q8" s="90">
        <v>464</v>
      </c>
      <c r="R8" s="139">
        <f t="shared" si="1"/>
        <v>0.57266129032258084</v>
      </c>
      <c r="S8" s="140">
        <f t="shared" si="2"/>
        <v>0.33643506493506503</v>
      </c>
      <c r="T8" s="141">
        <f t="shared" si="3"/>
        <v>0.13603448275862073</v>
      </c>
    </row>
    <row r="9" spans="1:20" x14ac:dyDescent="0.25">
      <c r="A9" s="101" t="s">
        <v>172</v>
      </c>
      <c r="B9" s="101" t="s">
        <v>122</v>
      </c>
      <c r="C9" s="135">
        <v>55</v>
      </c>
      <c r="D9" s="136">
        <v>74</v>
      </c>
      <c r="E9" s="137">
        <v>49</v>
      </c>
      <c r="F9" s="135">
        <v>11</v>
      </c>
      <c r="G9" s="136">
        <v>38</v>
      </c>
      <c r="H9" s="137">
        <v>30</v>
      </c>
      <c r="I9" s="135">
        <v>46</v>
      </c>
      <c r="J9" s="136">
        <v>53</v>
      </c>
      <c r="K9" s="137">
        <v>42</v>
      </c>
      <c r="L9" s="139">
        <v>2.5</v>
      </c>
      <c r="M9" s="140">
        <v>4.3499999999999996</v>
      </c>
      <c r="N9" s="141">
        <v>2.34</v>
      </c>
      <c r="O9" s="88">
        <v>450</v>
      </c>
      <c r="P9" s="89">
        <v>474</v>
      </c>
      <c r="Q9" s="90">
        <v>476</v>
      </c>
      <c r="R9" s="139">
        <f t="shared" si="1"/>
        <v>0.36820000000000014</v>
      </c>
      <c r="S9" s="140">
        <f t="shared" si="2"/>
        <v>0.15813291139240526</v>
      </c>
      <c r="T9" s="141">
        <f t="shared" si="3"/>
        <v>0.30830672268907572</v>
      </c>
    </row>
    <row r="10" spans="1:20" x14ac:dyDescent="0.25">
      <c r="A10" s="101" t="s">
        <v>173</v>
      </c>
      <c r="B10" s="101" t="s">
        <v>124</v>
      </c>
      <c r="C10" s="135">
        <v>38</v>
      </c>
      <c r="D10" s="136">
        <v>75</v>
      </c>
      <c r="E10" s="137">
        <v>88</v>
      </c>
      <c r="F10" s="135">
        <v>3</v>
      </c>
      <c r="G10" s="136">
        <v>16</v>
      </c>
      <c r="H10" s="137">
        <v>10</v>
      </c>
      <c r="I10" s="135">
        <v>37</v>
      </c>
      <c r="J10" s="136">
        <v>73</v>
      </c>
      <c r="K10" s="137">
        <v>87</v>
      </c>
      <c r="L10" s="139">
        <v>1.5</v>
      </c>
      <c r="M10" s="140">
        <v>4</v>
      </c>
      <c r="N10" s="141">
        <v>4.5199999999999996</v>
      </c>
      <c r="O10" s="88">
        <v>428</v>
      </c>
      <c r="P10" s="89">
        <v>446</v>
      </c>
      <c r="Q10" s="90">
        <v>456</v>
      </c>
      <c r="R10" s="139">
        <f t="shared" si="1"/>
        <v>0.40556074766355149</v>
      </c>
      <c r="S10" s="140">
        <f t="shared" si="2"/>
        <v>0.5837892376681616</v>
      </c>
      <c r="T10" s="141">
        <f t="shared" si="3"/>
        <v>0.72325000000000028</v>
      </c>
    </row>
    <row r="11" spans="1:20" x14ac:dyDescent="0.25">
      <c r="A11" s="101" t="s">
        <v>174</v>
      </c>
      <c r="B11" s="101" t="s">
        <v>123</v>
      </c>
      <c r="C11" s="135">
        <v>41</v>
      </c>
      <c r="D11" s="136">
        <v>23</v>
      </c>
      <c r="E11" s="137">
        <v>23</v>
      </c>
      <c r="F11" s="135">
        <v>26</v>
      </c>
      <c r="G11" s="136">
        <v>16</v>
      </c>
      <c r="H11" s="137">
        <v>18</v>
      </c>
      <c r="I11" s="135">
        <v>36</v>
      </c>
      <c r="J11" s="136">
        <v>23</v>
      </c>
      <c r="K11" s="137">
        <v>21</v>
      </c>
      <c r="L11" s="139">
        <v>2.31</v>
      </c>
      <c r="M11" s="140">
        <v>1.48</v>
      </c>
      <c r="N11" s="141">
        <v>0.88</v>
      </c>
      <c r="O11" s="88">
        <v>466</v>
      </c>
      <c r="P11" s="89">
        <v>486</v>
      </c>
      <c r="Q11" s="90">
        <v>496</v>
      </c>
      <c r="R11" s="139">
        <f t="shared" si="1"/>
        <v>0.21841416309012876</v>
      </c>
      <c r="S11" s="140">
        <f t="shared" si="2"/>
        <v>0.1331234567901235</v>
      </c>
      <c r="T11" s="141">
        <f t="shared" si="3"/>
        <v>0.19406854838709683</v>
      </c>
    </row>
    <row r="12" spans="1:20" x14ac:dyDescent="0.25">
      <c r="A12" s="101" t="s">
        <v>175</v>
      </c>
      <c r="B12" s="101" t="s">
        <v>123</v>
      </c>
      <c r="C12" s="135">
        <v>39</v>
      </c>
      <c r="D12" s="136">
        <v>52</v>
      </c>
      <c r="E12" s="137">
        <v>42</v>
      </c>
      <c r="F12" s="135">
        <v>5</v>
      </c>
      <c r="G12" s="136">
        <v>11</v>
      </c>
      <c r="H12" s="137">
        <v>8</v>
      </c>
      <c r="I12" s="135">
        <v>38</v>
      </c>
      <c r="J12" s="136">
        <v>52</v>
      </c>
      <c r="K12" s="137">
        <v>42</v>
      </c>
      <c r="L12" s="139">
        <v>1.7</v>
      </c>
      <c r="M12" s="140">
        <v>4.07</v>
      </c>
      <c r="N12" s="141">
        <v>2.5499999999999998</v>
      </c>
      <c r="O12" s="88">
        <v>420</v>
      </c>
      <c r="P12" s="89">
        <v>440</v>
      </c>
      <c r="Q12" s="90">
        <v>444</v>
      </c>
      <c r="R12" s="139">
        <f t="shared" si="1"/>
        <v>0.39450000000000018</v>
      </c>
      <c r="S12" s="140">
        <f t="shared" si="2"/>
        <v>0.20262954545454545</v>
      </c>
      <c r="T12" s="141">
        <f t="shared" si="3"/>
        <v>0.29320945945945959</v>
      </c>
    </row>
    <row r="13" spans="1:20" x14ac:dyDescent="0.25">
      <c r="A13" s="101" t="s">
        <v>176</v>
      </c>
      <c r="B13" s="101" t="s">
        <v>123</v>
      </c>
      <c r="C13" s="135">
        <v>64</v>
      </c>
      <c r="D13" s="136">
        <v>37</v>
      </c>
      <c r="E13" s="137">
        <v>33</v>
      </c>
      <c r="F13" s="135">
        <v>11</v>
      </c>
      <c r="G13" s="136">
        <v>14</v>
      </c>
      <c r="H13" s="137">
        <v>8</v>
      </c>
      <c r="I13" s="135">
        <v>59</v>
      </c>
      <c r="J13" s="136">
        <v>36</v>
      </c>
      <c r="K13" s="137">
        <v>32</v>
      </c>
      <c r="L13" s="139">
        <v>0</v>
      </c>
      <c r="M13" s="140">
        <v>0</v>
      </c>
      <c r="N13" s="141">
        <v>0.75</v>
      </c>
      <c r="O13" s="88">
        <v>390</v>
      </c>
      <c r="P13" s="89">
        <v>402</v>
      </c>
      <c r="Q13" s="90">
        <v>406</v>
      </c>
      <c r="R13" s="139">
        <f t="shared" si="1"/>
        <v>1.1936153846153847</v>
      </c>
      <c r="S13" s="140">
        <f t="shared" si="2"/>
        <v>0.70656716417910448</v>
      </c>
      <c r="T13" s="141">
        <f t="shared" si="3"/>
        <v>0.47612068965517246</v>
      </c>
    </row>
    <row r="14" spans="1:20" x14ac:dyDescent="0.25">
      <c r="A14" s="101" t="s">
        <v>177</v>
      </c>
      <c r="B14" s="101" t="s">
        <v>122</v>
      </c>
      <c r="C14" s="135">
        <v>56</v>
      </c>
      <c r="D14" s="136">
        <v>60</v>
      </c>
      <c r="E14" s="137">
        <v>64</v>
      </c>
      <c r="F14" s="135">
        <v>9</v>
      </c>
      <c r="G14" s="136">
        <v>3</v>
      </c>
      <c r="H14" s="137">
        <v>3</v>
      </c>
      <c r="I14" s="135">
        <v>56</v>
      </c>
      <c r="J14" s="136">
        <v>59</v>
      </c>
      <c r="K14" s="137">
        <v>64</v>
      </c>
      <c r="L14" s="139">
        <v>0.75</v>
      </c>
      <c r="M14" s="140">
        <v>0.04</v>
      </c>
      <c r="N14" s="141">
        <v>0.91</v>
      </c>
      <c r="O14" s="88">
        <v>458</v>
      </c>
      <c r="P14" s="89">
        <v>480</v>
      </c>
      <c r="Q14" s="90">
        <v>492</v>
      </c>
      <c r="R14" s="139">
        <f t="shared" si="1"/>
        <v>0.83551310043668137</v>
      </c>
      <c r="S14" s="140">
        <f t="shared" si="2"/>
        <v>0.96323750000000008</v>
      </c>
      <c r="T14" s="141">
        <f t="shared" si="3"/>
        <v>0.880408536585366</v>
      </c>
    </row>
    <row r="15" spans="1:20" x14ac:dyDescent="0.25">
      <c r="A15" s="101" t="s">
        <v>178</v>
      </c>
      <c r="B15" s="101" t="s">
        <v>121</v>
      </c>
      <c r="C15" s="135">
        <v>40</v>
      </c>
      <c r="D15" s="136">
        <v>43</v>
      </c>
      <c r="E15" s="137">
        <v>52</v>
      </c>
      <c r="F15" s="135">
        <v>4</v>
      </c>
      <c r="G15" s="136">
        <v>4</v>
      </c>
      <c r="H15" s="137">
        <v>4</v>
      </c>
      <c r="I15" s="135">
        <v>39</v>
      </c>
      <c r="J15" s="136">
        <v>43</v>
      </c>
      <c r="K15" s="137">
        <v>51</v>
      </c>
      <c r="L15" s="139">
        <v>1.31</v>
      </c>
      <c r="M15" s="140">
        <v>2.41</v>
      </c>
      <c r="N15" s="141">
        <v>2.97</v>
      </c>
      <c r="O15" s="88">
        <v>562</v>
      </c>
      <c r="P15" s="89">
        <v>560</v>
      </c>
      <c r="Q15" s="90">
        <v>550</v>
      </c>
      <c r="R15" s="139">
        <f t="shared" si="1"/>
        <v>0.36361387900355879</v>
      </c>
      <c r="S15" s="140">
        <f t="shared" si="2"/>
        <v>0.26628749999999995</v>
      </c>
      <c r="T15" s="141">
        <f t="shared" si="3"/>
        <v>0.30555818181818184</v>
      </c>
    </row>
    <row r="16" spans="1:20" x14ac:dyDescent="0.25">
      <c r="A16" s="101" t="s">
        <v>179</v>
      </c>
      <c r="B16" s="101" t="s">
        <v>122</v>
      </c>
      <c r="C16" s="135">
        <v>67</v>
      </c>
      <c r="D16" s="136">
        <v>59</v>
      </c>
      <c r="E16" s="137">
        <v>46</v>
      </c>
      <c r="F16" s="135">
        <v>12</v>
      </c>
      <c r="G16" s="136">
        <v>18</v>
      </c>
      <c r="H16" s="137">
        <v>17</v>
      </c>
      <c r="I16" s="135">
        <v>65</v>
      </c>
      <c r="J16" s="136">
        <v>58</v>
      </c>
      <c r="K16" s="137">
        <v>45</v>
      </c>
      <c r="L16" s="139">
        <v>2.63</v>
      </c>
      <c r="M16" s="140">
        <v>2.76</v>
      </c>
      <c r="N16" s="141">
        <v>1.89</v>
      </c>
      <c r="O16" s="88">
        <v>468</v>
      </c>
      <c r="P16" s="89">
        <v>467</v>
      </c>
      <c r="Q16" s="90">
        <v>455</v>
      </c>
      <c r="R16" s="139">
        <f t="shared" si="1"/>
        <v>0.65244230769230771</v>
      </c>
      <c r="S16" s="140">
        <f t="shared" si="2"/>
        <v>0.5136102783725911</v>
      </c>
      <c r="T16" s="141">
        <f t="shared" si="3"/>
        <v>0.45259120879120884</v>
      </c>
    </row>
    <row r="17" spans="1:20" x14ac:dyDescent="0.25">
      <c r="A17" s="101" t="s">
        <v>180</v>
      </c>
      <c r="B17" s="101" t="s">
        <v>124</v>
      </c>
      <c r="C17" s="135">
        <v>65</v>
      </c>
      <c r="D17" s="136">
        <v>65</v>
      </c>
      <c r="E17" s="137">
        <v>69</v>
      </c>
      <c r="F17" s="135">
        <v>11</v>
      </c>
      <c r="G17" s="136">
        <v>20</v>
      </c>
      <c r="H17" s="137">
        <v>18</v>
      </c>
      <c r="I17" s="135">
        <v>56</v>
      </c>
      <c r="J17" s="136">
        <v>53</v>
      </c>
      <c r="K17" s="137">
        <v>49</v>
      </c>
      <c r="L17" s="139">
        <v>2.17</v>
      </c>
      <c r="M17" s="140">
        <v>1.92</v>
      </c>
      <c r="N17" s="141">
        <v>1.96</v>
      </c>
      <c r="O17" s="88">
        <v>536</v>
      </c>
      <c r="P17" s="89">
        <v>543</v>
      </c>
      <c r="Q17" s="90">
        <v>531</v>
      </c>
      <c r="R17" s="139">
        <f t="shared" si="1"/>
        <v>0.50490111940298521</v>
      </c>
      <c r="S17" s="140">
        <f t="shared" si="2"/>
        <v>0.49112707182320453</v>
      </c>
      <c r="T17" s="141">
        <f t="shared" si="3"/>
        <v>0.43684745762711868</v>
      </c>
    </row>
    <row r="18" spans="1:20" x14ac:dyDescent="0.25">
      <c r="A18" s="101" t="s">
        <v>181</v>
      </c>
      <c r="B18" s="101" t="s">
        <v>123</v>
      </c>
      <c r="C18" s="135">
        <v>26</v>
      </c>
      <c r="D18" s="136">
        <v>21</v>
      </c>
      <c r="E18" s="137">
        <v>19</v>
      </c>
      <c r="F18" s="135">
        <v>3</v>
      </c>
      <c r="G18" s="136">
        <v>9</v>
      </c>
      <c r="H18" s="137">
        <v>3</v>
      </c>
      <c r="I18" s="135">
        <v>23</v>
      </c>
      <c r="J18" s="136">
        <v>20</v>
      </c>
      <c r="K18" s="137">
        <v>19</v>
      </c>
      <c r="L18" s="139">
        <v>0.03</v>
      </c>
      <c r="M18" s="140">
        <v>1.17</v>
      </c>
      <c r="N18" s="141">
        <v>0.71</v>
      </c>
      <c r="O18" s="88">
        <v>462</v>
      </c>
      <c r="P18" s="89">
        <v>463</v>
      </c>
      <c r="Q18" s="90">
        <v>449</v>
      </c>
      <c r="R18" s="139">
        <f t="shared" si="1"/>
        <v>0.38766883116883122</v>
      </c>
      <c r="S18" s="140">
        <f t="shared" si="2"/>
        <v>0.14144060475161988</v>
      </c>
      <c r="T18" s="141">
        <f t="shared" si="3"/>
        <v>0.20911135857461027</v>
      </c>
    </row>
    <row r="19" spans="1:20" x14ac:dyDescent="0.25">
      <c r="A19" s="101" t="s">
        <v>182</v>
      </c>
      <c r="B19" s="101" t="s">
        <v>122</v>
      </c>
      <c r="C19" s="135">
        <v>59</v>
      </c>
      <c r="D19" s="136">
        <v>80</v>
      </c>
      <c r="E19" s="137">
        <v>67</v>
      </c>
      <c r="F19" s="135">
        <v>9</v>
      </c>
      <c r="G19" s="136">
        <v>5</v>
      </c>
      <c r="H19" s="137">
        <v>16</v>
      </c>
      <c r="I19" s="135">
        <v>55</v>
      </c>
      <c r="J19" s="136">
        <v>76</v>
      </c>
      <c r="K19" s="137">
        <v>64</v>
      </c>
      <c r="L19" s="139">
        <v>2.0499999999999998</v>
      </c>
      <c r="M19" s="140">
        <v>4.29</v>
      </c>
      <c r="N19" s="141">
        <v>4.41</v>
      </c>
      <c r="O19" s="88">
        <v>492</v>
      </c>
      <c r="P19" s="89">
        <v>488</v>
      </c>
      <c r="Q19" s="90">
        <v>479</v>
      </c>
      <c r="R19" s="139">
        <f t="shared" si="1"/>
        <v>0.55326219512195129</v>
      </c>
      <c r="S19" s="140">
        <f t="shared" si="2"/>
        <v>0.5351618852459018</v>
      </c>
      <c r="T19" s="141">
        <f t="shared" si="3"/>
        <v>0.32778914405010445</v>
      </c>
    </row>
    <row r="20" spans="1:20" x14ac:dyDescent="0.25">
      <c r="A20" s="101" t="s">
        <v>183</v>
      </c>
      <c r="B20" s="101" t="s">
        <v>123</v>
      </c>
      <c r="C20" s="135">
        <v>99</v>
      </c>
      <c r="D20" s="136">
        <v>63</v>
      </c>
      <c r="E20" s="137">
        <v>76</v>
      </c>
      <c r="F20" s="135">
        <v>14</v>
      </c>
      <c r="G20" s="136">
        <v>7</v>
      </c>
      <c r="H20" s="137">
        <v>2</v>
      </c>
      <c r="I20" s="135">
        <v>90</v>
      </c>
      <c r="J20" s="136">
        <v>59</v>
      </c>
      <c r="K20" s="137">
        <v>73</v>
      </c>
      <c r="L20" s="139">
        <v>0</v>
      </c>
      <c r="M20" s="140">
        <v>1.74</v>
      </c>
      <c r="N20" s="141">
        <v>1.6</v>
      </c>
      <c r="O20" s="88">
        <v>448</v>
      </c>
      <c r="P20" s="89">
        <v>446</v>
      </c>
      <c r="Q20" s="90">
        <v>435</v>
      </c>
      <c r="R20" s="139">
        <f t="shared" si="1"/>
        <v>1.585044642857143</v>
      </c>
      <c r="S20" s="140">
        <f t="shared" si="2"/>
        <v>0.7359282511210764</v>
      </c>
      <c r="T20" s="141">
        <f t="shared" si="3"/>
        <v>1.0338620689655176</v>
      </c>
    </row>
    <row r="21" spans="1:20" x14ac:dyDescent="0.25">
      <c r="A21" s="101" t="s">
        <v>184</v>
      </c>
      <c r="B21" s="101" t="s">
        <v>124</v>
      </c>
      <c r="C21" s="135">
        <v>45</v>
      </c>
      <c r="D21" s="136">
        <v>43</v>
      </c>
      <c r="E21" s="137">
        <v>53</v>
      </c>
      <c r="F21" s="135">
        <v>16</v>
      </c>
      <c r="G21" s="136">
        <v>11</v>
      </c>
      <c r="H21" s="137">
        <v>7</v>
      </c>
      <c r="I21" s="135">
        <v>36</v>
      </c>
      <c r="J21" s="136">
        <v>34</v>
      </c>
      <c r="K21" s="137">
        <v>49</v>
      </c>
      <c r="L21" s="139">
        <v>0.55000000000000004</v>
      </c>
      <c r="M21" s="140">
        <v>1.85</v>
      </c>
      <c r="N21" s="141">
        <v>3.63</v>
      </c>
      <c r="O21" s="88">
        <v>444</v>
      </c>
      <c r="P21" s="89">
        <v>444</v>
      </c>
      <c r="Q21" s="90">
        <v>437</v>
      </c>
      <c r="R21" s="139">
        <f t="shared" si="1"/>
        <v>0.54199324324324327</v>
      </c>
      <c r="S21" s="140">
        <f t="shared" si="2"/>
        <v>0.27543918918918925</v>
      </c>
      <c r="T21" s="141">
        <f t="shared" si="3"/>
        <v>0.22929748283752871</v>
      </c>
    </row>
    <row r="22" spans="1:20" x14ac:dyDescent="0.25">
      <c r="A22" s="101" t="s">
        <v>185</v>
      </c>
      <c r="B22" s="101" t="s">
        <v>123</v>
      </c>
      <c r="C22" s="135">
        <v>58</v>
      </c>
      <c r="D22" s="136">
        <v>80</v>
      </c>
      <c r="E22" s="137">
        <v>96</v>
      </c>
      <c r="F22" s="135">
        <v>4</v>
      </c>
      <c r="G22" s="136">
        <v>22</v>
      </c>
      <c r="H22" s="137">
        <v>9</v>
      </c>
      <c r="I22" s="135">
        <v>54</v>
      </c>
      <c r="J22" s="136">
        <v>77</v>
      </c>
      <c r="K22" s="137">
        <v>95</v>
      </c>
      <c r="L22" s="139">
        <v>1.57</v>
      </c>
      <c r="M22" s="140">
        <v>4.53</v>
      </c>
      <c r="N22" s="141">
        <v>4.6100000000000003</v>
      </c>
      <c r="O22" s="88">
        <v>538</v>
      </c>
      <c r="P22" s="89">
        <v>532</v>
      </c>
      <c r="Q22" s="90">
        <v>530</v>
      </c>
      <c r="R22" s="139">
        <f t="shared" si="1"/>
        <v>0.56168587360594802</v>
      </c>
      <c r="S22" s="140">
        <f t="shared" si="2"/>
        <v>0.47013721804511271</v>
      </c>
      <c r="T22" s="141">
        <f t="shared" si="3"/>
        <v>0.72796415094339617</v>
      </c>
    </row>
    <row r="23" spans="1:20" x14ac:dyDescent="0.25">
      <c r="A23" s="101" t="s">
        <v>186</v>
      </c>
      <c r="B23" s="101" t="s">
        <v>124</v>
      </c>
      <c r="C23" s="135">
        <v>40</v>
      </c>
      <c r="D23" s="136">
        <v>59</v>
      </c>
      <c r="E23" s="137">
        <v>31</v>
      </c>
      <c r="F23" s="135">
        <v>8</v>
      </c>
      <c r="G23" s="136">
        <v>10</v>
      </c>
      <c r="H23" s="137">
        <v>6</v>
      </c>
      <c r="I23" s="135">
        <v>39</v>
      </c>
      <c r="J23" s="136">
        <v>52</v>
      </c>
      <c r="K23" s="137">
        <v>29</v>
      </c>
      <c r="L23" s="139">
        <v>0.62</v>
      </c>
      <c r="M23" s="140">
        <v>0.76</v>
      </c>
      <c r="N23" s="141">
        <v>1.41</v>
      </c>
      <c r="O23" s="88">
        <v>508</v>
      </c>
      <c r="P23" s="89">
        <v>511</v>
      </c>
      <c r="Q23" s="90">
        <v>503</v>
      </c>
      <c r="R23" s="139">
        <f t="shared" si="1"/>
        <v>0.50943307086614187</v>
      </c>
      <c r="S23" s="140">
        <f t="shared" si="2"/>
        <v>0.685549902152642</v>
      </c>
      <c r="T23" s="141">
        <f t="shared" si="3"/>
        <v>0.2337196819085488</v>
      </c>
    </row>
    <row r="24" spans="1:20" x14ac:dyDescent="0.25">
      <c r="A24" s="101" t="s">
        <v>187</v>
      </c>
      <c r="B24" s="101" t="s">
        <v>123</v>
      </c>
      <c r="C24" s="135">
        <v>50</v>
      </c>
      <c r="D24" s="136">
        <v>71</v>
      </c>
      <c r="E24" s="137">
        <v>42</v>
      </c>
      <c r="F24" s="135">
        <v>10</v>
      </c>
      <c r="G24" s="136">
        <v>17</v>
      </c>
      <c r="H24" s="137">
        <v>4</v>
      </c>
      <c r="I24" s="135">
        <v>45</v>
      </c>
      <c r="J24" s="136">
        <v>69</v>
      </c>
      <c r="K24" s="137">
        <v>42</v>
      </c>
      <c r="L24" s="139">
        <v>0.03</v>
      </c>
      <c r="M24" s="140">
        <v>0.02</v>
      </c>
      <c r="N24" s="141">
        <v>0</v>
      </c>
      <c r="O24" s="88">
        <v>486</v>
      </c>
      <c r="P24" s="89">
        <v>488</v>
      </c>
      <c r="Q24" s="90">
        <v>483</v>
      </c>
      <c r="R24" s="139">
        <f t="shared" si="1"/>
        <v>0.72568518518518521</v>
      </c>
      <c r="S24" s="140">
        <f t="shared" si="2"/>
        <v>1.112360655737705</v>
      </c>
      <c r="T24" s="141">
        <f t="shared" si="3"/>
        <v>0.68608695652173912</v>
      </c>
    </row>
    <row r="25" spans="1:20" x14ac:dyDescent="0.25">
      <c r="A25" s="101" t="s">
        <v>188</v>
      </c>
      <c r="B25" s="101" t="s">
        <v>122</v>
      </c>
      <c r="C25" s="135">
        <v>23</v>
      </c>
      <c r="D25" s="136">
        <v>25</v>
      </c>
      <c r="E25" s="137">
        <v>14</v>
      </c>
      <c r="F25" s="135">
        <v>8</v>
      </c>
      <c r="G25" s="136">
        <v>11</v>
      </c>
      <c r="H25" s="137">
        <v>2</v>
      </c>
      <c r="I25" s="135">
        <v>21</v>
      </c>
      <c r="J25" s="136">
        <v>23</v>
      </c>
      <c r="K25" s="137">
        <v>14</v>
      </c>
      <c r="L25" s="139">
        <v>0.04</v>
      </c>
      <c r="M25" s="140">
        <v>0.12</v>
      </c>
      <c r="N25" s="141">
        <v>0.02</v>
      </c>
      <c r="O25" s="88">
        <v>472</v>
      </c>
      <c r="P25" s="89">
        <v>479</v>
      </c>
      <c r="Q25" s="90">
        <v>473</v>
      </c>
      <c r="R25" s="139">
        <f t="shared" si="1"/>
        <v>0.3443516949152543</v>
      </c>
      <c r="S25" s="140">
        <f t="shared" si="2"/>
        <v>0.35908559498956161</v>
      </c>
      <c r="T25" s="141">
        <f t="shared" si="3"/>
        <v>0.2301945031712474</v>
      </c>
    </row>
    <row r="26" spans="1:20" ht="15.75" thickBot="1" x14ac:dyDescent="0.3">
      <c r="A26" s="102" t="s">
        <v>189</v>
      </c>
      <c r="B26" s="102" t="s">
        <v>123</v>
      </c>
      <c r="C26" s="138">
        <v>69</v>
      </c>
      <c r="D26" s="133">
        <v>112</v>
      </c>
      <c r="E26" s="134">
        <v>128</v>
      </c>
      <c r="F26" s="138">
        <v>9</v>
      </c>
      <c r="G26" s="133">
        <v>27</v>
      </c>
      <c r="H26" s="134">
        <v>16</v>
      </c>
      <c r="I26" s="138">
        <v>65</v>
      </c>
      <c r="J26" s="133">
        <v>106</v>
      </c>
      <c r="K26" s="134">
        <v>109</v>
      </c>
      <c r="L26" s="142">
        <v>1.59</v>
      </c>
      <c r="M26" s="143">
        <v>1.76</v>
      </c>
      <c r="N26" s="144">
        <v>2.72</v>
      </c>
      <c r="O26" s="91">
        <v>486</v>
      </c>
      <c r="P26" s="92">
        <v>482</v>
      </c>
      <c r="Q26" s="93">
        <v>472</v>
      </c>
      <c r="R26" s="142">
        <f t="shared" si="1"/>
        <v>0.79711728395061743</v>
      </c>
      <c r="S26" s="143">
        <f t="shared" si="2"/>
        <v>1.4470456431535275</v>
      </c>
      <c r="T26" s="144">
        <f t="shared" si="3"/>
        <v>1.367377118644068</v>
      </c>
    </row>
  </sheetData>
  <mergeCells count="6"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"/>
  <sheetViews>
    <sheetView workbookViewId="0">
      <selection sqref="A1:B26"/>
    </sheetView>
  </sheetViews>
  <sheetFormatPr defaultRowHeight="15" x14ac:dyDescent="0.25"/>
  <cols>
    <col min="1" max="1" width="9.140625" style="100"/>
    <col min="2" max="2" width="11.28515625" style="100" bestFit="1" customWidth="1"/>
    <col min="3" max="3" width="23.7109375" style="100" bestFit="1" customWidth="1"/>
    <col min="4" max="4" width="25.5703125" style="100" bestFit="1" customWidth="1"/>
    <col min="5" max="16384" width="9.140625" style="100"/>
  </cols>
  <sheetData>
    <row r="1" spans="1:76" x14ac:dyDescent="0.25">
      <c r="A1" s="84" t="s">
        <v>140</v>
      </c>
      <c r="B1" s="84" t="s">
        <v>160</v>
      </c>
      <c r="C1" s="84" t="s">
        <v>191</v>
      </c>
      <c r="D1" s="84" t="s">
        <v>192</v>
      </c>
      <c r="E1" s="145" t="s">
        <v>195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1"/>
      <c r="AO1" s="145" t="s">
        <v>196</v>
      </c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1"/>
    </row>
    <row r="2" spans="1:76" ht="15.75" thickBot="1" x14ac:dyDescent="0.3">
      <c r="A2" s="85"/>
      <c r="B2" s="85"/>
      <c r="C2" s="102"/>
      <c r="D2" s="102"/>
      <c r="E2" s="152">
        <v>0</v>
      </c>
      <c r="F2" s="153" t="s">
        <v>193</v>
      </c>
      <c r="G2" s="154" t="s">
        <v>194</v>
      </c>
      <c r="H2" s="155">
        <v>15</v>
      </c>
      <c r="I2" s="155">
        <v>20</v>
      </c>
      <c r="J2" s="155">
        <v>25</v>
      </c>
      <c r="K2" s="155">
        <v>30</v>
      </c>
      <c r="L2" s="155">
        <v>35</v>
      </c>
      <c r="M2" s="155">
        <v>40</v>
      </c>
      <c r="N2" s="155">
        <v>45</v>
      </c>
      <c r="O2" s="155">
        <v>50</v>
      </c>
      <c r="P2" s="155">
        <v>55</v>
      </c>
      <c r="Q2" s="155">
        <v>60</v>
      </c>
      <c r="R2" s="155">
        <v>65</v>
      </c>
      <c r="S2" s="155">
        <v>70</v>
      </c>
      <c r="T2" s="155">
        <v>75</v>
      </c>
      <c r="U2" s="155">
        <v>80</v>
      </c>
      <c r="V2" s="155">
        <v>85</v>
      </c>
      <c r="W2" s="155">
        <v>90</v>
      </c>
      <c r="X2" s="155">
        <v>95</v>
      </c>
      <c r="Y2" s="155">
        <v>100</v>
      </c>
      <c r="Z2" s="155">
        <v>105</v>
      </c>
      <c r="AA2" s="155">
        <v>110</v>
      </c>
      <c r="AB2" s="155">
        <v>115</v>
      </c>
      <c r="AC2" s="155">
        <v>120</v>
      </c>
      <c r="AD2" s="155">
        <v>125</v>
      </c>
      <c r="AE2" s="155">
        <v>130</v>
      </c>
      <c r="AF2" s="155">
        <v>135</v>
      </c>
      <c r="AG2" s="155">
        <v>140</v>
      </c>
      <c r="AH2" s="155">
        <v>145</v>
      </c>
      <c r="AI2" s="155">
        <v>150</v>
      </c>
      <c r="AJ2" s="155">
        <v>155</v>
      </c>
      <c r="AK2" s="155">
        <v>160</v>
      </c>
      <c r="AL2" s="155">
        <v>165</v>
      </c>
      <c r="AM2" s="155">
        <v>170</v>
      </c>
      <c r="AN2" s="156">
        <v>175</v>
      </c>
      <c r="AO2" s="152">
        <v>0</v>
      </c>
      <c r="AP2" s="153" t="s">
        <v>193</v>
      </c>
      <c r="AQ2" s="154" t="s">
        <v>194</v>
      </c>
      <c r="AR2" s="155">
        <v>15</v>
      </c>
      <c r="AS2" s="155">
        <v>20</v>
      </c>
      <c r="AT2" s="155">
        <v>25</v>
      </c>
      <c r="AU2" s="155">
        <v>30</v>
      </c>
      <c r="AV2" s="155">
        <v>35</v>
      </c>
      <c r="AW2" s="155">
        <v>40</v>
      </c>
      <c r="AX2" s="155">
        <v>45</v>
      </c>
      <c r="AY2" s="155">
        <v>50</v>
      </c>
      <c r="AZ2" s="155">
        <v>55</v>
      </c>
      <c r="BA2" s="155">
        <v>60</v>
      </c>
      <c r="BB2" s="155">
        <v>65</v>
      </c>
      <c r="BC2" s="155">
        <v>70</v>
      </c>
      <c r="BD2" s="155">
        <v>75</v>
      </c>
      <c r="BE2" s="155">
        <v>80</v>
      </c>
      <c r="BF2" s="155">
        <v>85</v>
      </c>
      <c r="BG2" s="155">
        <v>90</v>
      </c>
      <c r="BH2" s="155">
        <v>95</v>
      </c>
      <c r="BI2" s="155">
        <v>100</v>
      </c>
      <c r="BJ2" s="155">
        <v>105</v>
      </c>
      <c r="BK2" s="155">
        <v>110</v>
      </c>
      <c r="BL2" s="155">
        <v>115</v>
      </c>
      <c r="BM2" s="155">
        <v>120</v>
      </c>
      <c r="BN2" s="155">
        <v>125</v>
      </c>
      <c r="BO2" s="155">
        <v>130</v>
      </c>
      <c r="BP2" s="155">
        <v>135</v>
      </c>
      <c r="BQ2" s="155">
        <v>140</v>
      </c>
      <c r="BR2" s="155">
        <v>145</v>
      </c>
      <c r="BS2" s="155">
        <v>150</v>
      </c>
      <c r="BT2" s="155">
        <v>155</v>
      </c>
      <c r="BU2" s="155">
        <v>160</v>
      </c>
      <c r="BV2" s="155">
        <v>165</v>
      </c>
      <c r="BW2" s="155">
        <v>170</v>
      </c>
      <c r="BX2" s="156">
        <v>175</v>
      </c>
    </row>
    <row r="3" spans="1:76" x14ac:dyDescent="0.25">
      <c r="A3" s="101" t="s">
        <v>166</v>
      </c>
      <c r="B3" s="101" t="s">
        <v>121</v>
      </c>
      <c r="C3" s="101">
        <f>SUM(E3:AN3)</f>
        <v>60</v>
      </c>
      <c r="D3" s="101">
        <f>SUM(AO3:BX3)</f>
        <v>27</v>
      </c>
      <c r="E3" s="103">
        <v>11</v>
      </c>
      <c r="F3" s="104">
        <v>4</v>
      </c>
      <c r="G3" s="104">
        <v>4</v>
      </c>
      <c r="H3" s="104">
        <v>7</v>
      </c>
      <c r="I3" s="104">
        <v>2</v>
      </c>
      <c r="J3" s="104">
        <v>0</v>
      </c>
      <c r="K3" s="104">
        <v>9</v>
      </c>
      <c r="L3" s="104">
        <v>0</v>
      </c>
      <c r="M3" s="104">
        <v>2</v>
      </c>
      <c r="N3" s="104">
        <v>2</v>
      </c>
      <c r="O3" s="104">
        <v>2</v>
      </c>
      <c r="P3" s="104">
        <v>2</v>
      </c>
      <c r="Q3" s="104">
        <v>1</v>
      </c>
      <c r="R3" s="104">
        <v>1</v>
      </c>
      <c r="S3" s="104">
        <v>0</v>
      </c>
      <c r="T3" s="104">
        <v>1</v>
      </c>
      <c r="U3" s="104">
        <v>2</v>
      </c>
      <c r="V3" s="104">
        <v>1</v>
      </c>
      <c r="W3" s="104">
        <v>0</v>
      </c>
      <c r="X3" s="104">
        <v>0</v>
      </c>
      <c r="Y3" s="104">
        <v>0</v>
      </c>
      <c r="Z3" s="104">
        <v>1</v>
      </c>
      <c r="AA3" s="104">
        <v>0</v>
      </c>
      <c r="AB3" s="104">
        <v>2</v>
      </c>
      <c r="AC3" s="104">
        <v>0</v>
      </c>
      <c r="AD3" s="104">
        <v>1</v>
      </c>
      <c r="AE3" s="104">
        <v>1</v>
      </c>
      <c r="AF3" s="104">
        <v>0</v>
      </c>
      <c r="AG3" s="104">
        <v>0</v>
      </c>
      <c r="AH3" s="104">
        <v>2</v>
      </c>
      <c r="AI3" s="104">
        <v>0</v>
      </c>
      <c r="AJ3" s="104">
        <v>1</v>
      </c>
      <c r="AK3" s="104">
        <v>0</v>
      </c>
      <c r="AL3" s="104">
        <v>0</v>
      </c>
      <c r="AM3" s="104">
        <v>1</v>
      </c>
      <c r="AN3" s="105">
        <v>0</v>
      </c>
      <c r="AO3" s="103">
        <v>0</v>
      </c>
      <c r="AP3" s="104">
        <v>1</v>
      </c>
      <c r="AQ3" s="104">
        <v>0</v>
      </c>
      <c r="AR3" s="104">
        <v>3</v>
      </c>
      <c r="AS3" s="104">
        <v>2</v>
      </c>
      <c r="AT3" s="104">
        <v>0</v>
      </c>
      <c r="AU3" s="104">
        <v>0</v>
      </c>
      <c r="AV3" s="104">
        <v>0</v>
      </c>
      <c r="AW3" s="104">
        <v>1</v>
      </c>
      <c r="AX3" s="104">
        <v>2</v>
      </c>
      <c r="AY3" s="104">
        <v>2</v>
      </c>
      <c r="AZ3" s="104">
        <v>2</v>
      </c>
      <c r="BA3" s="104">
        <v>0</v>
      </c>
      <c r="BB3" s="104">
        <v>1</v>
      </c>
      <c r="BC3" s="104">
        <v>1</v>
      </c>
      <c r="BD3" s="104">
        <v>1</v>
      </c>
      <c r="BE3" s="104">
        <v>1</v>
      </c>
      <c r="BF3" s="104">
        <v>1</v>
      </c>
      <c r="BG3" s="104">
        <v>0</v>
      </c>
      <c r="BH3" s="104">
        <v>1</v>
      </c>
      <c r="BI3" s="104">
        <v>1</v>
      </c>
      <c r="BJ3" s="104">
        <v>1</v>
      </c>
      <c r="BK3" s="104">
        <v>0</v>
      </c>
      <c r="BL3" s="104">
        <v>1</v>
      </c>
      <c r="BM3" s="104">
        <v>0</v>
      </c>
      <c r="BN3" s="104">
        <v>1</v>
      </c>
      <c r="BO3" s="104">
        <v>0</v>
      </c>
      <c r="BP3" s="104">
        <v>0</v>
      </c>
      <c r="BQ3" s="104">
        <v>0</v>
      </c>
      <c r="BR3" s="104">
        <v>1</v>
      </c>
      <c r="BS3" s="104">
        <v>0</v>
      </c>
      <c r="BT3" s="104">
        <v>2</v>
      </c>
      <c r="BU3" s="104">
        <v>0</v>
      </c>
      <c r="BV3" s="104">
        <v>0</v>
      </c>
      <c r="BW3" s="104">
        <v>0</v>
      </c>
      <c r="BX3" s="105">
        <v>1</v>
      </c>
    </row>
    <row r="4" spans="1:76" x14ac:dyDescent="0.25">
      <c r="A4" s="101" t="s">
        <v>167</v>
      </c>
      <c r="B4" s="101" t="s">
        <v>122</v>
      </c>
      <c r="C4" s="101">
        <f t="shared" ref="C4:C26" si="0">SUM(E4:AN4)</f>
        <v>142</v>
      </c>
      <c r="D4" s="101">
        <f t="shared" ref="D4:D26" si="1">SUM(AO4:BX4)</f>
        <v>15</v>
      </c>
      <c r="E4" s="103">
        <v>26</v>
      </c>
      <c r="F4" s="104">
        <v>13</v>
      </c>
      <c r="G4" s="104">
        <v>5</v>
      </c>
      <c r="H4" s="104">
        <v>1</v>
      </c>
      <c r="I4" s="104">
        <v>11</v>
      </c>
      <c r="J4" s="104">
        <v>0</v>
      </c>
      <c r="K4" s="104">
        <v>9</v>
      </c>
      <c r="L4" s="104">
        <v>0</v>
      </c>
      <c r="M4" s="104">
        <v>3</v>
      </c>
      <c r="N4" s="104">
        <v>1</v>
      </c>
      <c r="O4" s="104">
        <v>1</v>
      </c>
      <c r="P4" s="104">
        <v>4</v>
      </c>
      <c r="Q4" s="104">
        <v>2</v>
      </c>
      <c r="R4" s="104">
        <v>5</v>
      </c>
      <c r="S4" s="104">
        <v>3</v>
      </c>
      <c r="T4" s="104">
        <v>7</v>
      </c>
      <c r="U4" s="104">
        <v>6</v>
      </c>
      <c r="V4" s="104">
        <v>0</v>
      </c>
      <c r="W4" s="104">
        <v>0</v>
      </c>
      <c r="X4" s="104">
        <v>2</v>
      </c>
      <c r="Y4" s="104">
        <v>0</v>
      </c>
      <c r="Z4" s="104">
        <v>1</v>
      </c>
      <c r="AA4" s="104">
        <v>6</v>
      </c>
      <c r="AB4" s="104">
        <v>1</v>
      </c>
      <c r="AC4" s="104">
        <v>1</v>
      </c>
      <c r="AD4" s="104">
        <v>0</v>
      </c>
      <c r="AE4" s="104">
        <v>0</v>
      </c>
      <c r="AF4" s="104">
        <v>0</v>
      </c>
      <c r="AG4" s="104">
        <v>1</v>
      </c>
      <c r="AH4" s="104">
        <v>10</v>
      </c>
      <c r="AI4" s="104">
        <v>3</v>
      </c>
      <c r="AJ4" s="104">
        <v>17</v>
      </c>
      <c r="AK4" s="104">
        <v>1</v>
      </c>
      <c r="AL4" s="104">
        <v>0</v>
      </c>
      <c r="AM4" s="104">
        <v>1</v>
      </c>
      <c r="AN4" s="105">
        <v>1</v>
      </c>
      <c r="AO4" s="103">
        <v>3</v>
      </c>
      <c r="AP4" s="104">
        <v>0</v>
      </c>
      <c r="AQ4" s="104">
        <v>0</v>
      </c>
      <c r="AR4" s="104">
        <v>0</v>
      </c>
      <c r="AS4" s="104">
        <v>0</v>
      </c>
      <c r="AT4" s="104">
        <v>0</v>
      </c>
      <c r="AU4" s="104">
        <v>2</v>
      </c>
      <c r="AV4" s="104">
        <v>0</v>
      </c>
      <c r="AW4" s="104">
        <v>1</v>
      </c>
      <c r="AX4" s="104">
        <v>0</v>
      </c>
      <c r="AY4" s="104">
        <v>2</v>
      </c>
      <c r="AZ4" s="104">
        <v>0</v>
      </c>
      <c r="BA4" s="104">
        <v>0</v>
      </c>
      <c r="BB4" s="104">
        <v>0</v>
      </c>
      <c r="BC4" s="104">
        <v>1</v>
      </c>
      <c r="BD4" s="104">
        <v>0</v>
      </c>
      <c r="BE4" s="104">
        <v>0</v>
      </c>
      <c r="BF4" s="104">
        <v>0</v>
      </c>
      <c r="BG4" s="104">
        <v>0</v>
      </c>
      <c r="BH4" s="104">
        <v>0</v>
      </c>
      <c r="BI4" s="104">
        <v>0</v>
      </c>
      <c r="BJ4" s="104">
        <v>0</v>
      </c>
      <c r="BK4" s="104">
        <v>0</v>
      </c>
      <c r="BL4" s="104">
        <v>3</v>
      </c>
      <c r="BM4" s="104">
        <v>0</v>
      </c>
      <c r="BN4" s="104">
        <v>0</v>
      </c>
      <c r="BO4" s="104">
        <v>0</v>
      </c>
      <c r="BP4" s="104">
        <v>0</v>
      </c>
      <c r="BQ4" s="104">
        <v>0</v>
      </c>
      <c r="BR4" s="104">
        <v>1</v>
      </c>
      <c r="BS4" s="104">
        <v>0</v>
      </c>
      <c r="BT4" s="104">
        <v>0</v>
      </c>
      <c r="BU4" s="104">
        <v>2</v>
      </c>
      <c r="BV4" s="104">
        <v>0</v>
      </c>
      <c r="BW4" s="104">
        <v>0</v>
      </c>
      <c r="BX4" s="105">
        <v>0</v>
      </c>
    </row>
    <row r="5" spans="1:76" x14ac:dyDescent="0.25">
      <c r="A5" s="101" t="s">
        <v>168</v>
      </c>
      <c r="B5" s="101" t="s">
        <v>123</v>
      </c>
      <c r="C5" s="101">
        <f t="shared" si="0"/>
        <v>60</v>
      </c>
      <c r="D5" s="101">
        <f t="shared" si="1"/>
        <v>13</v>
      </c>
      <c r="E5" s="103">
        <v>11</v>
      </c>
      <c r="F5" s="104">
        <v>2</v>
      </c>
      <c r="G5" s="104">
        <v>4</v>
      </c>
      <c r="H5" s="104">
        <v>2</v>
      </c>
      <c r="I5" s="104">
        <v>0</v>
      </c>
      <c r="J5" s="104">
        <v>2</v>
      </c>
      <c r="K5" s="104">
        <v>3</v>
      </c>
      <c r="L5" s="104">
        <v>0</v>
      </c>
      <c r="M5" s="104">
        <v>1</v>
      </c>
      <c r="N5" s="104">
        <v>0</v>
      </c>
      <c r="O5" s="104">
        <v>1</v>
      </c>
      <c r="P5" s="104">
        <v>0</v>
      </c>
      <c r="Q5" s="104">
        <v>1</v>
      </c>
      <c r="R5" s="104">
        <v>4</v>
      </c>
      <c r="S5" s="104">
        <v>1</v>
      </c>
      <c r="T5" s="104">
        <v>0</v>
      </c>
      <c r="U5" s="104">
        <v>0</v>
      </c>
      <c r="V5" s="104">
        <v>1</v>
      </c>
      <c r="W5" s="104">
        <v>0</v>
      </c>
      <c r="X5" s="104">
        <v>4</v>
      </c>
      <c r="Y5" s="104">
        <v>1</v>
      </c>
      <c r="Z5" s="104">
        <v>0</v>
      </c>
      <c r="AA5" s="104">
        <v>4</v>
      </c>
      <c r="AB5" s="104">
        <v>1</v>
      </c>
      <c r="AC5" s="104">
        <v>1</v>
      </c>
      <c r="AD5" s="104">
        <v>1</v>
      </c>
      <c r="AE5" s="104">
        <v>2</v>
      </c>
      <c r="AF5" s="104">
        <v>2</v>
      </c>
      <c r="AG5" s="104">
        <v>4</v>
      </c>
      <c r="AH5" s="104">
        <v>2</v>
      </c>
      <c r="AI5" s="104">
        <v>3</v>
      </c>
      <c r="AJ5" s="104">
        <v>0</v>
      </c>
      <c r="AK5" s="104">
        <v>0</v>
      </c>
      <c r="AL5" s="104">
        <v>0</v>
      </c>
      <c r="AM5" s="104">
        <v>2</v>
      </c>
      <c r="AN5" s="105">
        <v>0</v>
      </c>
      <c r="AO5" s="103">
        <v>6</v>
      </c>
      <c r="AP5" s="104">
        <v>1</v>
      </c>
      <c r="AQ5" s="104">
        <v>2</v>
      </c>
      <c r="AR5" s="104">
        <v>0</v>
      </c>
      <c r="AS5" s="104">
        <v>0</v>
      </c>
      <c r="AT5" s="104">
        <v>1</v>
      </c>
      <c r="AU5" s="104">
        <v>0</v>
      </c>
      <c r="AV5" s="104">
        <v>0</v>
      </c>
      <c r="AW5" s="104">
        <v>0</v>
      </c>
      <c r="AX5" s="104">
        <v>0</v>
      </c>
      <c r="AY5" s="104">
        <v>0</v>
      </c>
      <c r="AZ5" s="104">
        <v>0</v>
      </c>
      <c r="BA5" s="104">
        <v>0</v>
      </c>
      <c r="BB5" s="104">
        <v>0</v>
      </c>
      <c r="BC5" s="104">
        <v>0</v>
      </c>
      <c r="BD5" s="104">
        <v>1</v>
      </c>
      <c r="BE5" s="104">
        <v>0</v>
      </c>
      <c r="BF5" s="104">
        <v>1</v>
      </c>
      <c r="BG5" s="104">
        <v>0</v>
      </c>
      <c r="BH5" s="104">
        <v>0</v>
      </c>
      <c r="BI5" s="104">
        <v>0</v>
      </c>
      <c r="BJ5" s="104">
        <v>0</v>
      </c>
      <c r="BK5" s="104">
        <v>0</v>
      </c>
      <c r="BL5" s="104">
        <v>0</v>
      </c>
      <c r="BM5" s="104">
        <v>0</v>
      </c>
      <c r="BN5" s="104">
        <v>0</v>
      </c>
      <c r="BO5" s="104">
        <v>0</v>
      </c>
      <c r="BP5" s="104">
        <v>1</v>
      </c>
      <c r="BQ5" s="104">
        <v>0</v>
      </c>
      <c r="BR5" s="104">
        <v>0</v>
      </c>
      <c r="BS5" s="104">
        <v>0</v>
      </c>
      <c r="BT5" s="104">
        <v>0</v>
      </c>
      <c r="BU5" s="104">
        <v>0</v>
      </c>
      <c r="BV5" s="104">
        <v>0</v>
      </c>
      <c r="BW5" s="104">
        <v>0</v>
      </c>
      <c r="BX5" s="105">
        <v>0</v>
      </c>
    </row>
    <row r="6" spans="1:76" x14ac:dyDescent="0.25">
      <c r="A6" s="101" t="s">
        <v>169</v>
      </c>
      <c r="B6" s="101" t="s">
        <v>124</v>
      </c>
      <c r="C6" s="101">
        <f t="shared" si="0"/>
        <v>43</v>
      </c>
      <c r="D6" s="101">
        <f t="shared" si="1"/>
        <v>32</v>
      </c>
      <c r="E6" s="103">
        <v>16</v>
      </c>
      <c r="F6" s="104">
        <v>0</v>
      </c>
      <c r="G6" s="104">
        <v>0</v>
      </c>
      <c r="H6" s="104">
        <v>5</v>
      </c>
      <c r="I6" s="104">
        <v>1</v>
      </c>
      <c r="J6" s="104">
        <v>0</v>
      </c>
      <c r="K6" s="104">
        <v>1</v>
      </c>
      <c r="L6" s="104">
        <v>0</v>
      </c>
      <c r="M6" s="104">
        <v>1</v>
      </c>
      <c r="N6" s="104">
        <v>2</v>
      </c>
      <c r="O6" s="104">
        <v>2</v>
      </c>
      <c r="P6" s="104">
        <v>0</v>
      </c>
      <c r="Q6" s="104">
        <v>1</v>
      </c>
      <c r="R6" s="104">
        <v>0</v>
      </c>
      <c r="S6" s="104">
        <v>1</v>
      </c>
      <c r="T6" s="104">
        <v>1</v>
      </c>
      <c r="U6" s="104">
        <v>0</v>
      </c>
      <c r="V6" s="104">
        <v>3</v>
      </c>
      <c r="W6" s="104">
        <v>1</v>
      </c>
      <c r="X6" s="104">
        <v>0</v>
      </c>
      <c r="Y6" s="104">
        <v>2</v>
      </c>
      <c r="Z6" s="104">
        <v>1</v>
      </c>
      <c r="AA6" s="104">
        <v>0</v>
      </c>
      <c r="AB6" s="104">
        <v>1</v>
      </c>
      <c r="AC6" s="104">
        <v>1</v>
      </c>
      <c r="AD6" s="104">
        <v>1</v>
      </c>
      <c r="AE6" s="104">
        <v>0</v>
      </c>
      <c r="AF6" s="104">
        <v>0</v>
      </c>
      <c r="AG6" s="104">
        <v>0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0</v>
      </c>
      <c r="AN6" s="105">
        <v>2</v>
      </c>
      <c r="AO6" s="103">
        <v>6</v>
      </c>
      <c r="AP6" s="104">
        <v>5</v>
      </c>
      <c r="AQ6" s="104">
        <v>3</v>
      </c>
      <c r="AR6" s="104">
        <v>1</v>
      </c>
      <c r="AS6" s="104">
        <v>2</v>
      </c>
      <c r="AT6" s="104">
        <v>0</v>
      </c>
      <c r="AU6" s="104">
        <v>0</v>
      </c>
      <c r="AV6" s="104">
        <v>0</v>
      </c>
      <c r="AW6" s="104">
        <v>2</v>
      </c>
      <c r="AX6" s="104">
        <v>0</v>
      </c>
      <c r="AY6" s="104">
        <v>1</v>
      </c>
      <c r="AZ6" s="104">
        <v>0</v>
      </c>
      <c r="BA6" s="104">
        <v>1</v>
      </c>
      <c r="BB6" s="104">
        <v>0</v>
      </c>
      <c r="BC6" s="104">
        <v>1</v>
      </c>
      <c r="BD6" s="104">
        <v>0</v>
      </c>
      <c r="BE6" s="104">
        <v>0</v>
      </c>
      <c r="BF6" s="104">
        <v>2</v>
      </c>
      <c r="BG6" s="104">
        <v>0</v>
      </c>
      <c r="BH6" s="104">
        <v>0</v>
      </c>
      <c r="BI6" s="104">
        <v>2</v>
      </c>
      <c r="BJ6" s="104">
        <v>0</v>
      </c>
      <c r="BK6" s="104">
        <v>0</v>
      </c>
      <c r="BL6" s="104">
        <v>0</v>
      </c>
      <c r="BM6" s="104">
        <v>1</v>
      </c>
      <c r="BN6" s="104">
        <v>1</v>
      </c>
      <c r="BO6" s="104">
        <v>0</v>
      </c>
      <c r="BP6" s="104">
        <v>0</v>
      </c>
      <c r="BQ6" s="104">
        <v>0</v>
      </c>
      <c r="BR6" s="104">
        <v>0</v>
      </c>
      <c r="BS6" s="104">
        <v>0</v>
      </c>
      <c r="BT6" s="104">
        <v>1</v>
      </c>
      <c r="BU6" s="104">
        <v>1</v>
      </c>
      <c r="BV6" s="104">
        <v>1</v>
      </c>
      <c r="BW6" s="104">
        <v>1</v>
      </c>
      <c r="BX6" s="105">
        <v>0</v>
      </c>
    </row>
    <row r="7" spans="1:76" x14ac:dyDescent="0.25">
      <c r="A7" s="101" t="s">
        <v>170</v>
      </c>
      <c r="B7" s="101" t="s">
        <v>123</v>
      </c>
      <c r="C7" s="101">
        <f t="shared" si="0"/>
        <v>70</v>
      </c>
      <c r="D7" s="101">
        <f t="shared" si="1"/>
        <v>11</v>
      </c>
      <c r="E7" s="103">
        <v>15</v>
      </c>
      <c r="F7" s="104">
        <v>4</v>
      </c>
      <c r="G7" s="104">
        <v>3</v>
      </c>
      <c r="H7" s="104">
        <v>3</v>
      </c>
      <c r="I7" s="104">
        <v>0</v>
      </c>
      <c r="J7" s="104">
        <v>1</v>
      </c>
      <c r="K7" s="104">
        <v>2</v>
      </c>
      <c r="L7" s="104">
        <v>5</v>
      </c>
      <c r="M7" s="104">
        <v>1</v>
      </c>
      <c r="N7" s="104">
        <v>4</v>
      </c>
      <c r="O7" s="104">
        <v>1</v>
      </c>
      <c r="P7" s="104">
        <v>0</v>
      </c>
      <c r="Q7" s="104">
        <v>3</v>
      </c>
      <c r="R7" s="104">
        <v>0</v>
      </c>
      <c r="S7" s="104">
        <v>2</v>
      </c>
      <c r="T7" s="104">
        <v>1</v>
      </c>
      <c r="U7" s="104">
        <v>0</v>
      </c>
      <c r="V7" s="104">
        <v>0</v>
      </c>
      <c r="W7" s="104">
        <v>4</v>
      </c>
      <c r="X7" s="104">
        <v>1</v>
      </c>
      <c r="Y7" s="104">
        <v>0</v>
      </c>
      <c r="Z7" s="104">
        <v>1</v>
      </c>
      <c r="AA7" s="104">
        <v>0</v>
      </c>
      <c r="AB7" s="104">
        <v>0</v>
      </c>
      <c r="AC7" s="104">
        <v>0</v>
      </c>
      <c r="AD7" s="104">
        <v>3</v>
      </c>
      <c r="AE7" s="104">
        <v>0</v>
      </c>
      <c r="AF7" s="104">
        <v>0</v>
      </c>
      <c r="AG7" s="104">
        <v>1</v>
      </c>
      <c r="AH7" s="104">
        <v>0</v>
      </c>
      <c r="AI7" s="104">
        <v>0</v>
      </c>
      <c r="AJ7" s="104">
        <v>5</v>
      </c>
      <c r="AK7" s="104">
        <v>3</v>
      </c>
      <c r="AL7" s="104">
        <v>0</v>
      </c>
      <c r="AM7" s="104">
        <v>1</v>
      </c>
      <c r="AN7" s="105">
        <v>6</v>
      </c>
      <c r="AO7" s="103">
        <v>3</v>
      </c>
      <c r="AP7" s="104">
        <v>2</v>
      </c>
      <c r="AQ7" s="104">
        <v>0</v>
      </c>
      <c r="AR7" s="104">
        <v>0</v>
      </c>
      <c r="AS7" s="104">
        <v>0</v>
      </c>
      <c r="AT7" s="104">
        <v>1</v>
      </c>
      <c r="AU7" s="104">
        <v>1</v>
      </c>
      <c r="AV7" s="104">
        <v>1</v>
      </c>
      <c r="AW7" s="104">
        <v>0</v>
      </c>
      <c r="AX7" s="104">
        <v>0</v>
      </c>
      <c r="AY7" s="104">
        <v>0</v>
      </c>
      <c r="AZ7" s="104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4">
        <v>0</v>
      </c>
      <c r="BI7" s="104">
        <v>0</v>
      </c>
      <c r="BJ7" s="104">
        <v>0</v>
      </c>
      <c r="BK7" s="104">
        <v>0</v>
      </c>
      <c r="BL7" s="104">
        <v>1</v>
      </c>
      <c r="BM7" s="104">
        <v>0</v>
      </c>
      <c r="BN7" s="104">
        <v>0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1</v>
      </c>
      <c r="BU7" s="104">
        <v>0</v>
      </c>
      <c r="BV7" s="104">
        <v>0</v>
      </c>
      <c r="BW7" s="104">
        <v>0</v>
      </c>
      <c r="BX7" s="105">
        <v>1</v>
      </c>
    </row>
    <row r="8" spans="1:76" x14ac:dyDescent="0.25">
      <c r="A8" s="101" t="s">
        <v>171</v>
      </c>
      <c r="B8" s="101" t="s">
        <v>124</v>
      </c>
      <c r="C8" s="101">
        <f t="shared" si="0"/>
        <v>69</v>
      </c>
      <c r="D8" s="101">
        <f t="shared" si="1"/>
        <v>65</v>
      </c>
      <c r="E8" s="103">
        <v>19</v>
      </c>
      <c r="F8" s="104">
        <v>5</v>
      </c>
      <c r="G8" s="104">
        <v>6</v>
      </c>
      <c r="H8" s="104">
        <v>3</v>
      </c>
      <c r="I8" s="104">
        <v>3</v>
      </c>
      <c r="J8" s="104">
        <v>4</v>
      </c>
      <c r="K8" s="104">
        <v>3</v>
      </c>
      <c r="L8" s="104">
        <v>1</v>
      </c>
      <c r="M8" s="104">
        <v>6</v>
      </c>
      <c r="N8" s="104">
        <v>2</v>
      </c>
      <c r="O8" s="104">
        <v>1</v>
      </c>
      <c r="P8" s="104">
        <v>3</v>
      </c>
      <c r="Q8" s="104">
        <v>1</v>
      </c>
      <c r="R8" s="104">
        <v>4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1</v>
      </c>
      <c r="Y8" s="104">
        <v>0</v>
      </c>
      <c r="Z8" s="104">
        <v>2</v>
      </c>
      <c r="AA8" s="104">
        <v>0</v>
      </c>
      <c r="AB8" s="104">
        <v>0</v>
      </c>
      <c r="AC8" s="104">
        <v>1</v>
      </c>
      <c r="AD8" s="104">
        <v>0</v>
      </c>
      <c r="AE8" s="104">
        <v>0</v>
      </c>
      <c r="AF8" s="104">
        <v>0</v>
      </c>
      <c r="AG8" s="104">
        <v>1</v>
      </c>
      <c r="AH8" s="104">
        <v>3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5">
        <v>0</v>
      </c>
      <c r="AO8" s="103">
        <v>8</v>
      </c>
      <c r="AP8" s="104">
        <v>6</v>
      </c>
      <c r="AQ8" s="104">
        <v>0</v>
      </c>
      <c r="AR8" s="104">
        <v>2</v>
      </c>
      <c r="AS8" s="104">
        <v>2</v>
      </c>
      <c r="AT8" s="104">
        <v>0</v>
      </c>
      <c r="AU8" s="104">
        <v>5</v>
      </c>
      <c r="AV8" s="104">
        <v>2</v>
      </c>
      <c r="AW8" s="104">
        <v>1</v>
      </c>
      <c r="AX8" s="104">
        <v>6</v>
      </c>
      <c r="AY8" s="104">
        <v>1</v>
      </c>
      <c r="AZ8" s="104">
        <v>3</v>
      </c>
      <c r="BA8" s="104">
        <v>0</v>
      </c>
      <c r="BB8" s="104">
        <v>1</v>
      </c>
      <c r="BC8" s="104">
        <v>2</v>
      </c>
      <c r="BD8" s="104">
        <v>0</v>
      </c>
      <c r="BE8" s="104">
        <v>2</v>
      </c>
      <c r="BF8" s="104">
        <v>1</v>
      </c>
      <c r="BG8" s="104">
        <v>0</v>
      </c>
      <c r="BH8" s="104">
        <v>3</v>
      </c>
      <c r="BI8" s="104">
        <v>2</v>
      </c>
      <c r="BJ8" s="104">
        <v>0</v>
      </c>
      <c r="BK8" s="104">
        <v>2</v>
      </c>
      <c r="BL8" s="104">
        <v>0</v>
      </c>
      <c r="BM8" s="104">
        <v>3</v>
      </c>
      <c r="BN8" s="104">
        <v>0</v>
      </c>
      <c r="BO8" s="104">
        <v>0</v>
      </c>
      <c r="BP8" s="104">
        <v>0</v>
      </c>
      <c r="BQ8" s="104">
        <v>2</v>
      </c>
      <c r="BR8" s="104">
        <v>4</v>
      </c>
      <c r="BS8" s="104">
        <v>2</v>
      </c>
      <c r="BT8" s="104">
        <v>1</v>
      </c>
      <c r="BU8" s="104">
        <v>1</v>
      </c>
      <c r="BV8" s="104">
        <v>3</v>
      </c>
      <c r="BW8" s="104">
        <v>0</v>
      </c>
      <c r="BX8" s="105">
        <v>0</v>
      </c>
    </row>
    <row r="9" spans="1:76" x14ac:dyDescent="0.25">
      <c r="A9" s="101" t="s">
        <v>172</v>
      </c>
      <c r="B9" s="101" t="s">
        <v>122</v>
      </c>
      <c r="C9" s="101">
        <f t="shared" si="0"/>
        <v>147</v>
      </c>
      <c r="D9" s="101">
        <f t="shared" si="1"/>
        <v>35</v>
      </c>
      <c r="E9" s="103">
        <v>28</v>
      </c>
      <c r="F9" s="104">
        <v>4</v>
      </c>
      <c r="G9" s="104">
        <v>30</v>
      </c>
      <c r="H9" s="104">
        <v>9</v>
      </c>
      <c r="I9" s="104">
        <v>0</v>
      </c>
      <c r="J9" s="104">
        <v>2</v>
      </c>
      <c r="K9" s="104">
        <v>6</v>
      </c>
      <c r="L9" s="104">
        <v>2</v>
      </c>
      <c r="M9" s="104">
        <v>0</v>
      </c>
      <c r="N9" s="104">
        <v>2</v>
      </c>
      <c r="O9" s="104">
        <v>0</v>
      </c>
      <c r="P9" s="104">
        <v>4</v>
      </c>
      <c r="Q9" s="104">
        <v>19</v>
      </c>
      <c r="R9" s="104">
        <v>2</v>
      </c>
      <c r="S9" s="104">
        <v>0</v>
      </c>
      <c r="T9" s="104">
        <v>0</v>
      </c>
      <c r="U9" s="104">
        <v>3</v>
      </c>
      <c r="V9" s="104">
        <v>4</v>
      </c>
      <c r="W9" s="104">
        <v>7</v>
      </c>
      <c r="X9" s="104">
        <v>1</v>
      </c>
      <c r="Y9" s="104">
        <v>0</v>
      </c>
      <c r="Z9" s="104">
        <v>0</v>
      </c>
      <c r="AA9" s="104">
        <v>0</v>
      </c>
      <c r="AB9" s="104">
        <v>4</v>
      </c>
      <c r="AC9" s="104">
        <v>5</v>
      </c>
      <c r="AD9" s="104">
        <v>2</v>
      </c>
      <c r="AE9" s="104">
        <v>2</v>
      </c>
      <c r="AF9" s="104">
        <v>0</v>
      </c>
      <c r="AG9" s="104">
        <v>0</v>
      </c>
      <c r="AH9" s="104">
        <v>4</v>
      </c>
      <c r="AI9" s="104">
        <v>3</v>
      </c>
      <c r="AJ9" s="104">
        <v>1</v>
      </c>
      <c r="AK9" s="104">
        <v>1</v>
      </c>
      <c r="AL9" s="104">
        <v>1</v>
      </c>
      <c r="AM9" s="104">
        <v>0</v>
      </c>
      <c r="AN9" s="105">
        <v>1</v>
      </c>
      <c r="AO9" s="103">
        <v>2</v>
      </c>
      <c r="AP9" s="104">
        <v>3</v>
      </c>
      <c r="AQ9" s="104">
        <v>5</v>
      </c>
      <c r="AR9" s="104">
        <v>6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3</v>
      </c>
      <c r="AY9" s="104">
        <v>0</v>
      </c>
      <c r="AZ9" s="104">
        <v>1</v>
      </c>
      <c r="BA9" s="104">
        <v>1</v>
      </c>
      <c r="BB9" s="104">
        <v>0</v>
      </c>
      <c r="BC9" s="104">
        <v>0</v>
      </c>
      <c r="BD9" s="104">
        <v>0</v>
      </c>
      <c r="BE9" s="104">
        <v>0</v>
      </c>
      <c r="BF9" s="104">
        <v>1</v>
      </c>
      <c r="BG9" s="104">
        <v>0</v>
      </c>
      <c r="BH9" s="104">
        <v>0</v>
      </c>
      <c r="BI9" s="104">
        <v>0</v>
      </c>
      <c r="BJ9" s="104">
        <v>0</v>
      </c>
      <c r="BK9" s="104">
        <v>1</v>
      </c>
      <c r="BL9" s="104">
        <v>2</v>
      </c>
      <c r="BM9" s="104">
        <v>2</v>
      </c>
      <c r="BN9" s="104">
        <v>2</v>
      </c>
      <c r="BO9" s="104">
        <v>0</v>
      </c>
      <c r="BP9" s="104">
        <v>0</v>
      </c>
      <c r="BQ9" s="104">
        <v>0</v>
      </c>
      <c r="BR9" s="104">
        <v>2</v>
      </c>
      <c r="BS9" s="104">
        <v>1</v>
      </c>
      <c r="BT9" s="104">
        <v>2</v>
      </c>
      <c r="BU9" s="104">
        <v>0</v>
      </c>
      <c r="BV9" s="104">
        <v>1</v>
      </c>
      <c r="BW9" s="104">
        <v>0</v>
      </c>
      <c r="BX9" s="105">
        <v>0</v>
      </c>
    </row>
    <row r="10" spans="1:76" x14ac:dyDescent="0.25">
      <c r="A10" s="101" t="s">
        <v>173</v>
      </c>
      <c r="B10" s="101" t="s">
        <v>124</v>
      </c>
      <c r="C10" s="101">
        <f t="shared" si="0"/>
        <v>143</v>
      </c>
      <c r="D10" s="101">
        <f t="shared" si="1"/>
        <v>12</v>
      </c>
      <c r="E10" s="103">
        <v>25</v>
      </c>
      <c r="F10" s="104">
        <v>16</v>
      </c>
      <c r="G10" s="104">
        <v>5</v>
      </c>
      <c r="H10" s="104">
        <v>4</v>
      </c>
      <c r="I10" s="104">
        <v>8</v>
      </c>
      <c r="J10" s="104">
        <v>4</v>
      </c>
      <c r="K10" s="104">
        <v>7</v>
      </c>
      <c r="L10" s="104">
        <v>2</v>
      </c>
      <c r="M10" s="104">
        <v>3</v>
      </c>
      <c r="N10" s="104">
        <v>8</v>
      </c>
      <c r="O10" s="104">
        <v>6</v>
      </c>
      <c r="P10" s="104">
        <v>1</v>
      </c>
      <c r="Q10" s="104">
        <v>0</v>
      </c>
      <c r="R10" s="104">
        <v>3</v>
      </c>
      <c r="S10" s="104">
        <v>8</v>
      </c>
      <c r="T10" s="104">
        <v>4</v>
      </c>
      <c r="U10" s="104">
        <v>1</v>
      </c>
      <c r="V10" s="104">
        <v>2</v>
      </c>
      <c r="W10" s="104">
        <v>1</v>
      </c>
      <c r="X10" s="104">
        <v>3</v>
      </c>
      <c r="Y10" s="104">
        <v>0</v>
      </c>
      <c r="Z10" s="104">
        <v>1</v>
      </c>
      <c r="AA10" s="104">
        <v>2</v>
      </c>
      <c r="AB10" s="104">
        <v>1</v>
      </c>
      <c r="AC10" s="104">
        <v>3</v>
      </c>
      <c r="AD10" s="104">
        <v>0</v>
      </c>
      <c r="AE10" s="104">
        <v>0</v>
      </c>
      <c r="AF10" s="104">
        <v>7</v>
      </c>
      <c r="AG10" s="104">
        <v>5</v>
      </c>
      <c r="AH10" s="104">
        <v>1</v>
      </c>
      <c r="AI10" s="104">
        <v>0</v>
      </c>
      <c r="AJ10" s="104">
        <v>1</v>
      </c>
      <c r="AK10" s="104">
        <v>4</v>
      </c>
      <c r="AL10" s="104">
        <v>2</v>
      </c>
      <c r="AM10" s="104">
        <v>3</v>
      </c>
      <c r="AN10" s="105">
        <v>2</v>
      </c>
      <c r="AO10" s="103">
        <v>0</v>
      </c>
      <c r="AP10" s="104">
        <v>0</v>
      </c>
      <c r="AQ10" s="104">
        <v>0</v>
      </c>
      <c r="AR10" s="104">
        <v>0</v>
      </c>
      <c r="AS10" s="104">
        <v>2</v>
      </c>
      <c r="AT10" s="104">
        <v>0</v>
      </c>
      <c r="AU10" s="104">
        <v>0</v>
      </c>
      <c r="AV10" s="104">
        <v>2</v>
      </c>
      <c r="AW10" s="104">
        <v>0</v>
      </c>
      <c r="AX10" s="104">
        <v>1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1</v>
      </c>
      <c r="BF10" s="104">
        <v>0</v>
      </c>
      <c r="BG10" s="104">
        <v>1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4</v>
      </c>
      <c r="BQ10" s="104">
        <v>0</v>
      </c>
      <c r="BR10" s="104">
        <v>0</v>
      </c>
      <c r="BS10" s="104">
        <v>0</v>
      </c>
      <c r="BT10" s="104">
        <v>1</v>
      </c>
      <c r="BU10" s="104">
        <v>0</v>
      </c>
      <c r="BV10" s="104">
        <v>0</v>
      </c>
      <c r="BW10" s="104">
        <v>0</v>
      </c>
      <c r="BX10" s="105">
        <v>0</v>
      </c>
    </row>
    <row r="11" spans="1:76" x14ac:dyDescent="0.25">
      <c r="A11" s="101" t="s">
        <v>174</v>
      </c>
      <c r="B11" s="101" t="s">
        <v>123</v>
      </c>
      <c r="C11" s="101">
        <f t="shared" si="0"/>
        <v>80</v>
      </c>
      <c r="D11" s="101">
        <f t="shared" si="1"/>
        <v>38</v>
      </c>
      <c r="E11" s="103">
        <v>8</v>
      </c>
      <c r="F11" s="104">
        <v>9</v>
      </c>
      <c r="G11" s="104">
        <v>0</v>
      </c>
      <c r="H11" s="104">
        <v>6</v>
      </c>
      <c r="I11" s="104">
        <v>3</v>
      </c>
      <c r="J11" s="104">
        <v>3</v>
      </c>
      <c r="K11" s="104">
        <v>3</v>
      </c>
      <c r="L11" s="104">
        <v>3</v>
      </c>
      <c r="M11" s="104">
        <v>1</v>
      </c>
      <c r="N11" s="104">
        <v>4</v>
      </c>
      <c r="O11" s="104">
        <v>3</v>
      </c>
      <c r="P11" s="104">
        <v>1</v>
      </c>
      <c r="Q11" s="104">
        <v>0</v>
      </c>
      <c r="R11" s="104">
        <v>2</v>
      </c>
      <c r="S11" s="104">
        <v>0</v>
      </c>
      <c r="T11" s="104">
        <v>1</v>
      </c>
      <c r="U11" s="104">
        <v>2</v>
      </c>
      <c r="V11" s="104">
        <v>1</v>
      </c>
      <c r="W11" s="104">
        <v>3</v>
      </c>
      <c r="X11" s="104">
        <v>0</v>
      </c>
      <c r="Y11" s="104">
        <v>3</v>
      </c>
      <c r="Z11" s="104">
        <v>4</v>
      </c>
      <c r="AA11" s="104">
        <v>0</v>
      </c>
      <c r="AB11" s="104">
        <v>3</v>
      </c>
      <c r="AC11" s="104">
        <v>0</v>
      </c>
      <c r="AD11" s="104">
        <v>0</v>
      </c>
      <c r="AE11" s="104">
        <v>0</v>
      </c>
      <c r="AF11" s="104">
        <v>1</v>
      </c>
      <c r="AG11" s="104">
        <v>0</v>
      </c>
      <c r="AH11" s="104">
        <v>1</v>
      </c>
      <c r="AI11" s="104">
        <v>12</v>
      </c>
      <c r="AJ11" s="104">
        <v>0</v>
      </c>
      <c r="AK11" s="104">
        <v>0</v>
      </c>
      <c r="AL11" s="104">
        <v>3</v>
      </c>
      <c r="AM11" s="104">
        <v>0</v>
      </c>
      <c r="AN11" s="105">
        <v>0</v>
      </c>
      <c r="AO11" s="103">
        <v>6</v>
      </c>
      <c r="AP11" s="104">
        <v>6</v>
      </c>
      <c r="AQ11" s="104">
        <v>0</v>
      </c>
      <c r="AR11" s="104">
        <v>1</v>
      </c>
      <c r="AS11" s="104">
        <v>0</v>
      </c>
      <c r="AT11" s="104">
        <v>0</v>
      </c>
      <c r="AU11" s="104">
        <v>1</v>
      </c>
      <c r="AV11" s="104">
        <v>1</v>
      </c>
      <c r="AW11" s="104">
        <v>0</v>
      </c>
      <c r="AX11" s="104">
        <v>0</v>
      </c>
      <c r="AY11" s="104">
        <v>0</v>
      </c>
      <c r="AZ11" s="104">
        <v>1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2</v>
      </c>
      <c r="BG11" s="104">
        <v>0</v>
      </c>
      <c r="BH11" s="104">
        <v>0</v>
      </c>
      <c r="BI11" s="104">
        <v>0</v>
      </c>
      <c r="BJ11" s="104">
        <v>7</v>
      </c>
      <c r="BK11" s="104">
        <v>0</v>
      </c>
      <c r="BL11" s="104">
        <v>0</v>
      </c>
      <c r="BM11" s="104">
        <v>3</v>
      </c>
      <c r="BN11" s="104">
        <v>0</v>
      </c>
      <c r="BO11" s="104">
        <v>0</v>
      </c>
      <c r="BP11" s="104">
        <v>3</v>
      </c>
      <c r="BQ11" s="104">
        <v>0</v>
      </c>
      <c r="BR11" s="104">
        <v>3</v>
      </c>
      <c r="BS11" s="104">
        <v>2</v>
      </c>
      <c r="BT11" s="104">
        <v>0</v>
      </c>
      <c r="BU11" s="104">
        <v>0</v>
      </c>
      <c r="BV11" s="104">
        <v>0</v>
      </c>
      <c r="BW11" s="104">
        <v>2</v>
      </c>
      <c r="BX11" s="105">
        <v>0</v>
      </c>
    </row>
    <row r="12" spans="1:76" x14ac:dyDescent="0.25">
      <c r="A12" s="101" t="s">
        <v>175</v>
      </c>
      <c r="B12" s="101" t="s">
        <v>123</v>
      </c>
      <c r="C12" s="101">
        <f t="shared" si="0"/>
        <v>113</v>
      </c>
      <c r="D12" s="101">
        <f t="shared" si="1"/>
        <v>35</v>
      </c>
      <c r="E12" s="103">
        <v>11</v>
      </c>
      <c r="F12" s="104">
        <v>6</v>
      </c>
      <c r="G12" s="104">
        <v>12</v>
      </c>
      <c r="H12" s="104">
        <v>5</v>
      </c>
      <c r="I12" s="104">
        <v>5</v>
      </c>
      <c r="J12" s="104">
        <v>3</v>
      </c>
      <c r="K12" s="104">
        <v>2</v>
      </c>
      <c r="L12" s="104">
        <v>5</v>
      </c>
      <c r="M12" s="104">
        <v>6</v>
      </c>
      <c r="N12" s="104">
        <v>0</v>
      </c>
      <c r="O12" s="104">
        <v>4</v>
      </c>
      <c r="P12" s="104">
        <v>0</v>
      </c>
      <c r="Q12" s="104">
        <v>5</v>
      </c>
      <c r="R12" s="104">
        <v>3</v>
      </c>
      <c r="S12" s="104">
        <v>2</v>
      </c>
      <c r="T12" s="104">
        <v>3</v>
      </c>
      <c r="U12" s="104">
        <v>3</v>
      </c>
      <c r="V12" s="104">
        <v>3</v>
      </c>
      <c r="W12" s="104">
        <v>2</v>
      </c>
      <c r="X12" s="104">
        <v>1</v>
      </c>
      <c r="Y12" s="104">
        <v>0</v>
      </c>
      <c r="Z12" s="104">
        <v>0</v>
      </c>
      <c r="AA12" s="104">
        <v>1</v>
      </c>
      <c r="AB12" s="104">
        <v>1</v>
      </c>
      <c r="AC12" s="104">
        <v>7</v>
      </c>
      <c r="AD12" s="104">
        <v>0</v>
      </c>
      <c r="AE12" s="104">
        <v>6</v>
      </c>
      <c r="AF12" s="104">
        <v>5</v>
      </c>
      <c r="AG12" s="104">
        <v>0</v>
      </c>
      <c r="AH12" s="104">
        <v>1</v>
      </c>
      <c r="AI12" s="104">
        <v>0</v>
      </c>
      <c r="AJ12" s="104">
        <v>0</v>
      </c>
      <c r="AK12" s="104">
        <v>2</v>
      </c>
      <c r="AL12" s="104">
        <v>1</v>
      </c>
      <c r="AM12" s="104">
        <v>6</v>
      </c>
      <c r="AN12" s="105">
        <v>2</v>
      </c>
      <c r="AO12" s="103">
        <v>5</v>
      </c>
      <c r="AP12" s="104">
        <v>0</v>
      </c>
      <c r="AQ12" s="104">
        <v>0</v>
      </c>
      <c r="AR12" s="104">
        <v>1</v>
      </c>
      <c r="AS12" s="104">
        <v>1</v>
      </c>
      <c r="AT12" s="104">
        <v>2</v>
      </c>
      <c r="AU12" s="104">
        <v>0</v>
      </c>
      <c r="AV12" s="104">
        <v>1</v>
      </c>
      <c r="AW12" s="104">
        <v>0</v>
      </c>
      <c r="AX12" s="104">
        <v>1</v>
      </c>
      <c r="AY12" s="104">
        <v>1</v>
      </c>
      <c r="AZ12" s="104">
        <v>0</v>
      </c>
      <c r="BA12" s="104">
        <v>5</v>
      </c>
      <c r="BB12" s="104">
        <v>0</v>
      </c>
      <c r="BC12" s="104">
        <v>4</v>
      </c>
      <c r="BD12" s="104">
        <v>0</v>
      </c>
      <c r="BE12" s="104">
        <v>2</v>
      </c>
      <c r="BF12" s="104">
        <v>0</v>
      </c>
      <c r="BG12" s="104">
        <v>0</v>
      </c>
      <c r="BH12" s="104">
        <v>2</v>
      </c>
      <c r="BI12" s="104">
        <v>0</v>
      </c>
      <c r="BJ12" s="104">
        <v>0</v>
      </c>
      <c r="BK12" s="104">
        <v>3</v>
      </c>
      <c r="BL12" s="104">
        <v>0</v>
      </c>
      <c r="BM12" s="104">
        <v>1</v>
      </c>
      <c r="BN12" s="104">
        <v>0</v>
      </c>
      <c r="BO12" s="104">
        <v>0</v>
      </c>
      <c r="BP12" s="104">
        <v>2</v>
      </c>
      <c r="BQ12" s="104">
        <v>0</v>
      </c>
      <c r="BR12" s="104">
        <v>0</v>
      </c>
      <c r="BS12" s="104">
        <v>2</v>
      </c>
      <c r="BT12" s="104">
        <v>0</v>
      </c>
      <c r="BU12" s="104">
        <v>0</v>
      </c>
      <c r="BV12" s="104">
        <v>0</v>
      </c>
      <c r="BW12" s="104">
        <v>2</v>
      </c>
      <c r="BX12" s="105">
        <v>0</v>
      </c>
    </row>
    <row r="13" spans="1:76" x14ac:dyDescent="0.25">
      <c r="A13" s="101" t="s">
        <v>176</v>
      </c>
      <c r="B13" s="101" t="s">
        <v>123</v>
      </c>
      <c r="C13" s="101">
        <f t="shared" si="0"/>
        <v>119</v>
      </c>
      <c r="D13" s="101">
        <f t="shared" si="1"/>
        <v>34</v>
      </c>
      <c r="E13" s="103">
        <v>22</v>
      </c>
      <c r="F13" s="104">
        <v>3</v>
      </c>
      <c r="G13" s="104">
        <v>2</v>
      </c>
      <c r="H13" s="104">
        <v>1</v>
      </c>
      <c r="I13" s="104">
        <v>8</v>
      </c>
      <c r="J13" s="104">
        <v>5</v>
      </c>
      <c r="K13" s="104">
        <v>8</v>
      </c>
      <c r="L13" s="104">
        <v>1</v>
      </c>
      <c r="M13" s="104">
        <v>9</v>
      </c>
      <c r="N13" s="104">
        <v>3</v>
      </c>
      <c r="O13" s="104">
        <v>1</v>
      </c>
      <c r="P13" s="104">
        <v>1</v>
      </c>
      <c r="Q13" s="104">
        <v>2</v>
      </c>
      <c r="R13" s="104">
        <v>0</v>
      </c>
      <c r="S13" s="104">
        <v>5</v>
      </c>
      <c r="T13" s="104">
        <v>1</v>
      </c>
      <c r="U13" s="104">
        <v>0</v>
      </c>
      <c r="V13" s="104">
        <v>0</v>
      </c>
      <c r="W13" s="104">
        <v>4</v>
      </c>
      <c r="X13" s="104">
        <v>1</v>
      </c>
      <c r="Y13" s="104">
        <v>0</v>
      </c>
      <c r="Z13" s="104">
        <v>3</v>
      </c>
      <c r="AA13" s="104">
        <v>9</v>
      </c>
      <c r="AB13" s="104">
        <v>0</v>
      </c>
      <c r="AC13" s="104">
        <v>3</v>
      </c>
      <c r="AD13" s="104">
        <v>3</v>
      </c>
      <c r="AE13" s="104">
        <v>3</v>
      </c>
      <c r="AF13" s="104">
        <v>0</v>
      </c>
      <c r="AG13" s="104">
        <v>1</v>
      </c>
      <c r="AH13" s="104">
        <v>1</v>
      </c>
      <c r="AI13" s="104">
        <v>9</v>
      </c>
      <c r="AJ13" s="104">
        <v>0</v>
      </c>
      <c r="AK13" s="104">
        <v>0</v>
      </c>
      <c r="AL13" s="104">
        <v>7</v>
      </c>
      <c r="AM13" s="104">
        <v>2</v>
      </c>
      <c r="AN13" s="105">
        <v>1</v>
      </c>
      <c r="AO13" s="103">
        <v>3</v>
      </c>
      <c r="AP13" s="104">
        <v>2</v>
      </c>
      <c r="AQ13" s="104">
        <v>1</v>
      </c>
      <c r="AR13" s="104">
        <v>1</v>
      </c>
      <c r="AS13" s="104">
        <v>0</v>
      </c>
      <c r="AT13" s="104">
        <v>0</v>
      </c>
      <c r="AU13" s="104">
        <v>1</v>
      </c>
      <c r="AV13" s="104">
        <v>0</v>
      </c>
      <c r="AW13" s="104">
        <v>0</v>
      </c>
      <c r="AX13" s="104">
        <v>0</v>
      </c>
      <c r="AY13" s="104">
        <v>0</v>
      </c>
      <c r="AZ13" s="104">
        <v>0</v>
      </c>
      <c r="BA13" s="104">
        <v>2</v>
      </c>
      <c r="BB13" s="104">
        <v>0</v>
      </c>
      <c r="BC13" s="104">
        <v>0</v>
      </c>
      <c r="BD13" s="104">
        <v>0</v>
      </c>
      <c r="BE13" s="104">
        <v>0</v>
      </c>
      <c r="BF13" s="104">
        <v>1</v>
      </c>
      <c r="BG13" s="104">
        <v>0</v>
      </c>
      <c r="BH13" s="104">
        <v>3</v>
      </c>
      <c r="BI13" s="104">
        <v>1</v>
      </c>
      <c r="BJ13" s="104">
        <v>0</v>
      </c>
      <c r="BK13" s="104">
        <v>4</v>
      </c>
      <c r="BL13" s="104">
        <v>0</v>
      </c>
      <c r="BM13" s="104">
        <v>0</v>
      </c>
      <c r="BN13" s="104">
        <v>3</v>
      </c>
      <c r="BO13" s="104">
        <v>0</v>
      </c>
      <c r="BP13" s="104">
        <v>1</v>
      </c>
      <c r="BQ13" s="104">
        <v>1</v>
      </c>
      <c r="BR13" s="104">
        <v>0</v>
      </c>
      <c r="BS13" s="104">
        <v>7</v>
      </c>
      <c r="BT13" s="104">
        <v>0</v>
      </c>
      <c r="BU13" s="104">
        <v>0</v>
      </c>
      <c r="BV13" s="104">
        <v>0</v>
      </c>
      <c r="BW13" s="104">
        <v>3</v>
      </c>
      <c r="BX13" s="105">
        <v>0</v>
      </c>
    </row>
    <row r="14" spans="1:76" x14ac:dyDescent="0.25">
      <c r="A14" s="101" t="s">
        <v>177</v>
      </c>
      <c r="B14" s="101" t="s">
        <v>122</v>
      </c>
      <c r="C14" s="101">
        <f t="shared" si="0"/>
        <v>174</v>
      </c>
      <c r="D14" s="101">
        <f t="shared" si="1"/>
        <v>25</v>
      </c>
      <c r="E14" s="103">
        <v>20</v>
      </c>
      <c r="F14" s="104">
        <v>8</v>
      </c>
      <c r="G14" s="104">
        <v>4</v>
      </c>
      <c r="H14" s="104">
        <v>12</v>
      </c>
      <c r="I14" s="104">
        <v>9</v>
      </c>
      <c r="J14" s="104">
        <v>5</v>
      </c>
      <c r="K14" s="104">
        <v>0</v>
      </c>
      <c r="L14" s="104">
        <v>2</v>
      </c>
      <c r="M14" s="104">
        <v>7</v>
      </c>
      <c r="N14" s="104">
        <v>11</v>
      </c>
      <c r="O14" s="104">
        <v>10</v>
      </c>
      <c r="P14" s="104">
        <v>0</v>
      </c>
      <c r="Q14" s="104">
        <v>12</v>
      </c>
      <c r="R14" s="104">
        <v>10</v>
      </c>
      <c r="S14" s="104">
        <v>3</v>
      </c>
      <c r="T14" s="104">
        <v>4</v>
      </c>
      <c r="U14" s="104">
        <v>4</v>
      </c>
      <c r="V14" s="104">
        <v>8</v>
      </c>
      <c r="W14" s="104">
        <v>0</v>
      </c>
      <c r="X14" s="104">
        <v>11</v>
      </c>
      <c r="Y14" s="104">
        <v>2</v>
      </c>
      <c r="Z14" s="104">
        <v>1</v>
      </c>
      <c r="AA14" s="104">
        <v>0</v>
      </c>
      <c r="AB14" s="104">
        <v>0</v>
      </c>
      <c r="AC14" s="104">
        <v>2</v>
      </c>
      <c r="AD14" s="104">
        <v>0</v>
      </c>
      <c r="AE14" s="104">
        <v>3</v>
      </c>
      <c r="AF14" s="104">
        <v>1</v>
      </c>
      <c r="AG14" s="104">
        <v>2</v>
      </c>
      <c r="AH14" s="104">
        <v>3</v>
      </c>
      <c r="AI14" s="104">
        <v>11</v>
      </c>
      <c r="AJ14" s="104">
        <v>3</v>
      </c>
      <c r="AK14" s="104">
        <v>1</v>
      </c>
      <c r="AL14" s="104">
        <v>4</v>
      </c>
      <c r="AM14" s="104">
        <v>1</v>
      </c>
      <c r="AN14" s="105">
        <v>0</v>
      </c>
      <c r="AO14" s="103">
        <v>2</v>
      </c>
      <c r="AP14" s="104">
        <v>0</v>
      </c>
      <c r="AQ14" s="104">
        <v>0</v>
      </c>
      <c r="AR14" s="104">
        <v>1</v>
      </c>
      <c r="AS14" s="104">
        <v>2</v>
      </c>
      <c r="AT14" s="104">
        <v>1</v>
      </c>
      <c r="AU14" s="104">
        <v>0</v>
      </c>
      <c r="AV14" s="104">
        <v>2</v>
      </c>
      <c r="AW14" s="104">
        <v>0</v>
      </c>
      <c r="AX14" s="104">
        <v>0</v>
      </c>
      <c r="AY14" s="104">
        <v>0</v>
      </c>
      <c r="AZ14" s="104">
        <v>0</v>
      </c>
      <c r="BA14" s="104">
        <v>0</v>
      </c>
      <c r="BB14" s="104">
        <v>0</v>
      </c>
      <c r="BC14" s="104">
        <v>1</v>
      </c>
      <c r="BD14" s="104">
        <v>2</v>
      </c>
      <c r="BE14" s="104">
        <v>0</v>
      </c>
      <c r="BF14" s="104">
        <v>0</v>
      </c>
      <c r="BG14" s="104">
        <v>1</v>
      </c>
      <c r="BH14" s="104">
        <v>0</v>
      </c>
      <c r="BI14" s="104">
        <v>0</v>
      </c>
      <c r="BJ14" s="104">
        <v>0</v>
      </c>
      <c r="BK14" s="104">
        <v>1</v>
      </c>
      <c r="BL14" s="104">
        <v>3</v>
      </c>
      <c r="BM14" s="104">
        <v>0</v>
      </c>
      <c r="BN14" s="104">
        <v>0</v>
      </c>
      <c r="BO14" s="104">
        <v>0</v>
      </c>
      <c r="BP14" s="104">
        <v>1</v>
      </c>
      <c r="BQ14" s="104">
        <v>0</v>
      </c>
      <c r="BR14" s="104">
        <v>0</v>
      </c>
      <c r="BS14" s="104">
        <v>0</v>
      </c>
      <c r="BT14" s="104">
        <v>0</v>
      </c>
      <c r="BU14" s="104">
        <v>0</v>
      </c>
      <c r="BV14" s="104">
        <v>1</v>
      </c>
      <c r="BW14" s="104">
        <v>7</v>
      </c>
      <c r="BX14" s="105">
        <v>0</v>
      </c>
    </row>
    <row r="15" spans="1:76" x14ac:dyDescent="0.25">
      <c r="A15" s="101" t="s">
        <v>178</v>
      </c>
      <c r="B15" s="101" t="s">
        <v>121</v>
      </c>
      <c r="C15" s="101">
        <f t="shared" si="0"/>
        <v>149</v>
      </c>
      <c r="D15" s="101">
        <f t="shared" si="1"/>
        <v>14</v>
      </c>
      <c r="E15" s="103">
        <v>13</v>
      </c>
      <c r="F15" s="104">
        <v>5</v>
      </c>
      <c r="G15" s="104">
        <v>10</v>
      </c>
      <c r="H15" s="104">
        <v>5</v>
      </c>
      <c r="I15" s="104">
        <v>3</v>
      </c>
      <c r="J15" s="104">
        <v>5</v>
      </c>
      <c r="K15" s="104">
        <v>11</v>
      </c>
      <c r="L15" s="104">
        <v>0</v>
      </c>
      <c r="M15" s="104">
        <v>2</v>
      </c>
      <c r="N15" s="104">
        <v>8</v>
      </c>
      <c r="O15" s="104">
        <v>3</v>
      </c>
      <c r="P15" s="104">
        <v>4</v>
      </c>
      <c r="Q15" s="104">
        <v>2</v>
      </c>
      <c r="R15" s="104">
        <v>2</v>
      </c>
      <c r="S15" s="104">
        <v>5</v>
      </c>
      <c r="T15" s="104">
        <v>2</v>
      </c>
      <c r="U15" s="104">
        <v>6</v>
      </c>
      <c r="V15" s="104">
        <v>2</v>
      </c>
      <c r="W15" s="104">
        <v>5</v>
      </c>
      <c r="X15" s="104">
        <v>8</v>
      </c>
      <c r="Y15" s="104">
        <v>0</v>
      </c>
      <c r="Z15" s="104">
        <v>2</v>
      </c>
      <c r="AA15" s="104">
        <v>5</v>
      </c>
      <c r="AB15" s="104">
        <v>5</v>
      </c>
      <c r="AC15" s="104">
        <v>3</v>
      </c>
      <c r="AD15" s="104">
        <v>0</v>
      </c>
      <c r="AE15" s="104">
        <v>0</v>
      </c>
      <c r="AF15" s="104">
        <v>7</v>
      </c>
      <c r="AG15" s="104">
        <v>3</v>
      </c>
      <c r="AH15" s="104">
        <v>6</v>
      </c>
      <c r="AI15" s="104">
        <v>8</v>
      </c>
      <c r="AJ15" s="104">
        <v>3</v>
      </c>
      <c r="AK15" s="104">
        <v>1</v>
      </c>
      <c r="AL15" s="104">
        <v>5</v>
      </c>
      <c r="AM15" s="104">
        <v>0</v>
      </c>
      <c r="AN15" s="105">
        <v>0</v>
      </c>
      <c r="AO15" s="103">
        <v>5</v>
      </c>
      <c r="AP15" s="104">
        <v>0</v>
      </c>
      <c r="AQ15" s="104">
        <v>1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1</v>
      </c>
      <c r="AY15" s="104">
        <v>0</v>
      </c>
      <c r="AZ15" s="104">
        <v>0</v>
      </c>
      <c r="BA15" s="104">
        <v>0</v>
      </c>
      <c r="BB15" s="104">
        <v>0</v>
      </c>
      <c r="BC15" s="104">
        <v>2</v>
      </c>
      <c r="BD15" s="104">
        <v>0</v>
      </c>
      <c r="BE15" s="104">
        <v>1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2</v>
      </c>
      <c r="BQ15" s="104">
        <v>0</v>
      </c>
      <c r="BR15" s="104">
        <v>2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5">
        <v>0</v>
      </c>
    </row>
    <row r="16" spans="1:76" x14ac:dyDescent="0.25">
      <c r="A16" s="101" t="s">
        <v>179</v>
      </c>
      <c r="B16" s="101" t="s">
        <v>122</v>
      </c>
      <c r="C16" s="101">
        <f t="shared" si="0"/>
        <v>105</v>
      </c>
      <c r="D16" s="101">
        <f t="shared" si="1"/>
        <v>34</v>
      </c>
      <c r="E16" s="103">
        <v>9</v>
      </c>
      <c r="F16" s="104">
        <v>5</v>
      </c>
      <c r="G16" s="104">
        <v>6</v>
      </c>
      <c r="H16" s="104">
        <v>3</v>
      </c>
      <c r="I16" s="104">
        <v>7</v>
      </c>
      <c r="J16" s="104">
        <v>4</v>
      </c>
      <c r="K16" s="104">
        <v>6</v>
      </c>
      <c r="L16" s="104">
        <v>4</v>
      </c>
      <c r="M16" s="104">
        <v>2</v>
      </c>
      <c r="N16" s="104">
        <v>3</v>
      </c>
      <c r="O16" s="104">
        <v>2</v>
      </c>
      <c r="P16" s="104">
        <v>3</v>
      </c>
      <c r="Q16" s="104">
        <v>6</v>
      </c>
      <c r="R16" s="104">
        <v>2</v>
      </c>
      <c r="S16" s="104">
        <v>4</v>
      </c>
      <c r="T16" s="104">
        <v>3</v>
      </c>
      <c r="U16" s="104">
        <v>2</v>
      </c>
      <c r="V16" s="104">
        <v>2</v>
      </c>
      <c r="W16" s="104">
        <v>6</v>
      </c>
      <c r="X16" s="104">
        <v>3</v>
      </c>
      <c r="Y16" s="104">
        <v>1</v>
      </c>
      <c r="Z16" s="104">
        <v>1</v>
      </c>
      <c r="AA16" s="104">
        <v>5</v>
      </c>
      <c r="AB16" s="104">
        <v>1</v>
      </c>
      <c r="AC16" s="104">
        <v>1</v>
      </c>
      <c r="AD16" s="104">
        <v>0</v>
      </c>
      <c r="AE16" s="104">
        <v>4</v>
      </c>
      <c r="AF16" s="104">
        <v>2</v>
      </c>
      <c r="AG16" s="104">
        <v>0</v>
      </c>
      <c r="AH16" s="104">
        <v>1</v>
      </c>
      <c r="AI16" s="104">
        <v>4</v>
      </c>
      <c r="AJ16" s="104">
        <v>0</v>
      </c>
      <c r="AK16" s="104">
        <v>0</v>
      </c>
      <c r="AL16" s="104">
        <v>0</v>
      </c>
      <c r="AM16" s="104">
        <v>1</v>
      </c>
      <c r="AN16" s="105">
        <v>2</v>
      </c>
      <c r="AO16" s="103">
        <v>11</v>
      </c>
      <c r="AP16" s="104">
        <v>2</v>
      </c>
      <c r="AQ16" s="104">
        <v>0</v>
      </c>
      <c r="AR16" s="104">
        <v>0</v>
      </c>
      <c r="AS16" s="104">
        <v>0</v>
      </c>
      <c r="AT16" s="104">
        <v>1</v>
      </c>
      <c r="AU16" s="104">
        <v>0</v>
      </c>
      <c r="AV16" s="104">
        <v>2</v>
      </c>
      <c r="AW16" s="104">
        <v>0</v>
      </c>
      <c r="AX16" s="104">
        <v>0</v>
      </c>
      <c r="AY16" s="104">
        <v>2</v>
      </c>
      <c r="AZ16" s="104">
        <v>0</v>
      </c>
      <c r="BA16" s="104">
        <v>0</v>
      </c>
      <c r="BB16" s="104">
        <v>0</v>
      </c>
      <c r="BC16" s="104">
        <v>0</v>
      </c>
      <c r="BD16" s="104">
        <v>1</v>
      </c>
      <c r="BE16" s="104">
        <v>1</v>
      </c>
      <c r="BF16" s="104">
        <v>2</v>
      </c>
      <c r="BG16" s="104">
        <v>1</v>
      </c>
      <c r="BH16" s="104">
        <v>0</v>
      </c>
      <c r="BI16" s="104">
        <v>0</v>
      </c>
      <c r="BJ16" s="104">
        <v>0</v>
      </c>
      <c r="BK16" s="104">
        <v>4</v>
      </c>
      <c r="BL16" s="104">
        <v>0</v>
      </c>
      <c r="BM16" s="104">
        <v>0</v>
      </c>
      <c r="BN16" s="104">
        <v>3</v>
      </c>
      <c r="BO16" s="104">
        <v>3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1</v>
      </c>
      <c r="BW16" s="104">
        <v>0</v>
      </c>
      <c r="BX16" s="105">
        <v>0</v>
      </c>
    </row>
    <row r="17" spans="1:76" x14ac:dyDescent="0.25">
      <c r="A17" s="101" t="s">
        <v>180</v>
      </c>
      <c r="B17" s="101" t="s">
        <v>124</v>
      </c>
      <c r="C17" s="101">
        <f t="shared" si="0"/>
        <v>109</v>
      </c>
      <c r="D17" s="101">
        <f t="shared" si="1"/>
        <v>51</v>
      </c>
      <c r="E17" s="103">
        <v>12</v>
      </c>
      <c r="F17" s="104">
        <v>5</v>
      </c>
      <c r="G17" s="104">
        <v>4</v>
      </c>
      <c r="H17" s="104">
        <v>1</v>
      </c>
      <c r="I17" s="104">
        <v>7</v>
      </c>
      <c r="J17" s="104">
        <v>1</v>
      </c>
      <c r="K17" s="104">
        <v>5</v>
      </c>
      <c r="L17" s="104">
        <v>3</v>
      </c>
      <c r="M17" s="104">
        <v>2</v>
      </c>
      <c r="N17" s="104">
        <v>2</v>
      </c>
      <c r="O17" s="104">
        <v>5</v>
      </c>
      <c r="P17" s="104">
        <v>0</v>
      </c>
      <c r="Q17" s="104">
        <v>0</v>
      </c>
      <c r="R17" s="104">
        <v>0</v>
      </c>
      <c r="S17" s="104">
        <v>1</v>
      </c>
      <c r="T17" s="104">
        <v>6</v>
      </c>
      <c r="U17" s="104">
        <v>1</v>
      </c>
      <c r="V17" s="104">
        <v>0</v>
      </c>
      <c r="W17" s="104">
        <v>0</v>
      </c>
      <c r="X17" s="104">
        <v>0</v>
      </c>
      <c r="Y17" s="104">
        <v>0</v>
      </c>
      <c r="Z17" s="104">
        <v>1</v>
      </c>
      <c r="AA17" s="104">
        <v>0</v>
      </c>
      <c r="AB17" s="104">
        <v>0</v>
      </c>
      <c r="AC17" s="104">
        <v>3</v>
      </c>
      <c r="AD17" s="104">
        <v>1</v>
      </c>
      <c r="AE17" s="104">
        <v>0</v>
      </c>
      <c r="AF17" s="104">
        <v>0</v>
      </c>
      <c r="AG17" s="104">
        <v>0</v>
      </c>
      <c r="AH17" s="104">
        <v>4</v>
      </c>
      <c r="AI17" s="104">
        <v>0</v>
      </c>
      <c r="AJ17" s="104">
        <v>38</v>
      </c>
      <c r="AK17" s="104">
        <v>1</v>
      </c>
      <c r="AL17" s="104">
        <v>0</v>
      </c>
      <c r="AM17" s="104">
        <v>2</v>
      </c>
      <c r="AN17" s="105">
        <v>4</v>
      </c>
      <c r="AO17" s="103">
        <v>6</v>
      </c>
      <c r="AP17" s="104">
        <v>0</v>
      </c>
      <c r="AQ17" s="104">
        <v>2</v>
      </c>
      <c r="AR17" s="104">
        <v>2</v>
      </c>
      <c r="AS17" s="104">
        <v>1</v>
      </c>
      <c r="AT17" s="104">
        <v>0</v>
      </c>
      <c r="AU17" s="104">
        <v>2</v>
      </c>
      <c r="AV17" s="104">
        <v>0</v>
      </c>
      <c r="AW17" s="104">
        <v>0</v>
      </c>
      <c r="AX17" s="104">
        <v>3</v>
      </c>
      <c r="AY17" s="104">
        <v>0</v>
      </c>
      <c r="AZ17" s="104">
        <v>12</v>
      </c>
      <c r="BA17" s="104">
        <v>0</v>
      </c>
      <c r="BB17" s="104">
        <v>0</v>
      </c>
      <c r="BC17" s="104">
        <v>1</v>
      </c>
      <c r="BD17" s="104">
        <v>2</v>
      </c>
      <c r="BE17" s="104">
        <v>0</v>
      </c>
      <c r="BF17" s="104">
        <v>0</v>
      </c>
      <c r="BG17" s="104">
        <v>0</v>
      </c>
      <c r="BH17" s="104">
        <v>1</v>
      </c>
      <c r="BI17" s="104">
        <v>0</v>
      </c>
      <c r="BJ17" s="104">
        <v>0</v>
      </c>
      <c r="BK17" s="104">
        <v>0</v>
      </c>
      <c r="BL17" s="104">
        <v>2</v>
      </c>
      <c r="BM17" s="104">
        <v>0</v>
      </c>
      <c r="BN17" s="104">
        <v>0</v>
      </c>
      <c r="BO17" s="104">
        <v>0</v>
      </c>
      <c r="BP17" s="104">
        <v>0</v>
      </c>
      <c r="BQ17" s="104">
        <v>2</v>
      </c>
      <c r="BR17" s="104">
        <v>1</v>
      </c>
      <c r="BS17" s="104">
        <v>1</v>
      </c>
      <c r="BT17" s="104">
        <v>4</v>
      </c>
      <c r="BU17" s="104">
        <v>0</v>
      </c>
      <c r="BV17" s="104">
        <v>0</v>
      </c>
      <c r="BW17" s="104">
        <v>9</v>
      </c>
      <c r="BX17" s="105">
        <v>0</v>
      </c>
    </row>
    <row r="18" spans="1:76" x14ac:dyDescent="0.25">
      <c r="A18" s="101" t="s">
        <v>181</v>
      </c>
      <c r="B18" s="101" t="s">
        <v>123</v>
      </c>
      <c r="C18" s="101">
        <f t="shared" si="0"/>
        <v>75</v>
      </c>
      <c r="D18" s="101">
        <f t="shared" si="1"/>
        <v>8</v>
      </c>
      <c r="E18" s="103">
        <v>20</v>
      </c>
      <c r="F18" s="104">
        <v>2</v>
      </c>
      <c r="G18" s="104">
        <v>8</v>
      </c>
      <c r="H18" s="104">
        <v>2</v>
      </c>
      <c r="I18" s="104">
        <v>0</v>
      </c>
      <c r="J18" s="104">
        <v>1</v>
      </c>
      <c r="K18" s="104">
        <v>3</v>
      </c>
      <c r="L18" s="104">
        <v>0</v>
      </c>
      <c r="M18" s="104">
        <v>0</v>
      </c>
      <c r="N18" s="104">
        <v>3</v>
      </c>
      <c r="O18" s="104">
        <v>0</v>
      </c>
      <c r="P18" s="104">
        <v>0</v>
      </c>
      <c r="Q18" s="104">
        <v>5</v>
      </c>
      <c r="R18" s="104">
        <v>1</v>
      </c>
      <c r="S18" s="104">
        <v>4</v>
      </c>
      <c r="T18" s="104">
        <v>0</v>
      </c>
      <c r="U18" s="104">
        <v>2</v>
      </c>
      <c r="V18" s="104">
        <v>14</v>
      </c>
      <c r="W18" s="104">
        <v>0</v>
      </c>
      <c r="X18" s="104">
        <v>0</v>
      </c>
      <c r="Y18" s="104">
        <v>0</v>
      </c>
      <c r="Z18" s="104">
        <v>0</v>
      </c>
      <c r="AA18" s="104">
        <v>4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1</v>
      </c>
      <c r="AH18" s="104">
        <v>0</v>
      </c>
      <c r="AI18" s="104">
        <v>3</v>
      </c>
      <c r="AJ18" s="104">
        <v>2</v>
      </c>
      <c r="AK18" s="104">
        <v>0</v>
      </c>
      <c r="AL18" s="104">
        <v>0</v>
      </c>
      <c r="AM18" s="104">
        <v>0</v>
      </c>
      <c r="AN18" s="105">
        <v>0</v>
      </c>
      <c r="AO18" s="103">
        <v>4</v>
      </c>
      <c r="AP18" s="104">
        <v>0</v>
      </c>
      <c r="AQ18" s="104">
        <v>0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3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v>0</v>
      </c>
      <c r="BL18" s="104">
        <v>0</v>
      </c>
      <c r="BM18" s="104">
        <v>1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5">
        <v>0</v>
      </c>
    </row>
    <row r="19" spans="1:76" x14ac:dyDescent="0.25">
      <c r="A19" s="101" t="s">
        <v>182</v>
      </c>
      <c r="B19" s="101" t="s">
        <v>122</v>
      </c>
      <c r="C19" s="101">
        <f t="shared" si="0"/>
        <v>222</v>
      </c>
      <c r="D19" s="101">
        <f t="shared" si="1"/>
        <v>38</v>
      </c>
      <c r="E19" s="103">
        <v>33</v>
      </c>
      <c r="F19" s="104">
        <v>13</v>
      </c>
      <c r="G19" s="104">
        <v>21</v>
      </c>
      <c r="H19" s="104">
        <v>13</v>
      </c>
      <c r="I19" s="104">
        <v>4</v>
      </c>
      <c r="J19" s="104">
        <v>11</v>
      </c>
      <c r="K19" s="104">
        <v>7</v>
      </c>
      <c r="L19" s="104">
        <v>6</v>
      </c>
      <c r="M19" s="104">
        <v>8</v>
      </c>
      <c r="N19" s="104">
        <v>1</v>
      </c>
      <c r="O19" s="104">
        <v>5</v>
      </c>
      <c r="P19" s="104">
        <v>1</v>
      </c>
      <c r="Q19" s="104">
        <v>5</v>
      </c>
      <c r="R19" s="104">
        <v>6</v>
      </c>
      <c r="S19" s="104">
        <v>1</v>
      </c>
      <c r="T19" s="104">
        <v>2</v>
      </c>
      <c r="U19" s="104">
        <v>8</v>
      </c>
      <c r="V19" s="104">
        <v>3</v>
      </c>
      <c r="W19" s="104">
        <v>2</v>
      </c>
      <c r="X19" s="104">
        <v>5</v>
      </c>
      <c r="Y19" s="104">
        <v>6</v>
      </c>
      <c r="Z19" s="104">
        <v>3</v>
      </c>
      <c r="AA19" s="104">
        <v>3</v>
      </c>
      <c r="AB19" s="104">
        <v>1</v>
      </c>
      <c r="AC19" s="104">
        <v>2</v>
      </c>
      <c r="AD19" s="104">
        <v>5</v>
      </c>
      <c r="AE19" s="104">
        <v>1</v>
      </c>
      <c r="AF19" s="104">
        <v>4</v>
      </c>
      <c r="AG19" s="104">
        <v>6</v>
      </c>
      <c r="AH19" s="104">
        <v>2</v>
      </c>
      <c r="AI19" s="104">
        <v>1</v>
      </c>
      <c r="AJ19" s="104">
        <v>3</v>
      </c>
      <c r="AK19" s="104">
        <v>2</v>
      </c>
      <c r="AL19" s="104">
        <v>1</v>
      </c>
      <c r="AM19" s="104">
        <v>7</v>
      </c>
      <c r="AN19" s="105">
        <v>20</v>
      </c>
      <c r="AO19" s="103">
        <v>11</v>
      </c>
      <c r="AP19" s="104">
        <v>2</v>
      </c>
      <c r="AQ19" s="104">
        <v>0</v>
      </c>
      <c r="AR19" s="104">
        <v>0</v>
      </c>
      <c r="AS19" s="104">
        <v>0</v>
      </c>
      <c r="AT19" s="104">
        <v>1</v>
      </c>
      <c r="AU19" s="104">
        <v>0</v>
      </c>
      <c r="AV19" s="104">
        <v>0</v>
      </c>
      <c r="AW19" s="104">
        <v>2</v>
      </c>
      <c r="AX19" s="104">
        <v>0</v>
      </c>
      <c r="AY19" s="104">
        <v>1</v>
      </c>
      <c r="AZ19" s="104">
        <v>1</v>
      </c>
      <c r="BA19" s="104">
        <v>0</v>
      </c>
      <c r="BB19" s="104">
        <v>2</v>
      </c>
      <c r="BC19" s="104">
        <v>0</v>
      </c>
      <c r="BD19" s="104">
        <v>0</v>
      </c>
      <c r="BE19" s="104">
        <v>1</v>
      </c>
      <c r="BF19" s="104">
        <v>1</v>
      </c>
      <c r="BG19" s="104">
        <v>0</v>
      </c>
      <c r="BH19" s="104">
        <v>1</v>
      </c>
      <c r="BI19" s="104">
        <v>0</v>
      </c>
      <c r="BJ19" s="104">
        <v>0</v>
      </c>
      <c r="BK19" s="104">
        <v>1</v>
      </c>
      <c r="BL19" s="104">
        <v>0</v>
      </c>
      <c r="BM19" s="104">
        <v>0</v>
      </c>
      <c r="BN19" s="104">
        <v>0</v>
      </c>
      <c r="BO19" s="104">
        <v>1</v>
      </c>
      <c r="BP19" s="104">
        <v>0</v>
      </c>
      <c r="BQ19" s="104">
        <v>2</v>
      </c>
      <c r="BR19" s="104">
        <v>0</v>
      </c>
      <c r="BS19" s="104">
        <v>1</v>
      </c>
      <c r="BT19" s="104">
        <v>0</v>
      </c>
      <c r="BU19" s="104">
        <v>0</v>
      </c>
      <c r="BV19" s="104">
        <v>0</v>
      </c>
      <c r="BW19" s="104">
        <v>4</v>
      </c>
      <c r="BX19" s="105">
        <v>6</v>
      </c>
    </row>
    <row r="20" spans="1:76" x14ac:dyDescent="0.25">
      <c r="A20" s="101" t="s">
        <v>183</v>
      </c>
      <c r="B20" s="101" t="s">
        <v>123</v>
      </c>
      <c r="C20" s="101">
        <f t="shared" si="0"/>
        <v>185</v>
      </c>
      <c r="D20" s="101">
        <f t="shared" si="1"/>
        <v>18</v>
      </c>
      <c r="E20" s="103">
        <v>39</v>
      </c>
      <c r="F20" s="104">
        <v>8</v>
      </c>
      <c r="G20" s="104">
        <v>5</v>
      </c>
      <c r="H20" s="104">
        <v>5</v>
      </c>
      <c r="I20" s="104">
        <v>3</v>
      </c>
      <c r="J20" s="104">
        <v>3</v>
      </c>
      <c r="K20" s="104">
        <v>10</v>
      </c>
      <c r="L20" s="104">
        <v>9</v>
      </c>
      <c r="M20" s="104">
        <v>7</v>
      </c>
      <c r="N20" s="104">
        <v>4</v>
      </c>
      <c r="O20" s="104">
        <v>6</v>
      </c>
      <c r="P20" s="104">
        <v>6</v>
      </c>
      <c r="Q20" s="104">
        <v>6</v>
      </c>
      <c r="R20" s="104">
        <v>0</v>
      </c>
      <c r="S20" s="104">
        <v>0</v>
      </c>
      <c r="T20" s="104">
        <v>6</v>
      </c>
      <c r="U20" s="104">
        <v>8</v>
      </c>
      <c r="V20" s="104">
        <v>5</v>
      </c>
      <c r="W20" s="104">
        <v>7</v>
      </c>
      <c r="X20" s="104">
        <v>1</v>
      </c>
      <c r="Y20" s="104">
        <v>0</v>
      </c>
      <c r="Z20" s="104">
        <v>5</v>
      </c>
      <c r="AA20" s="104">
        <v>2</v>
      </c>
      <c r="AB20" s="104">
        <v>2</v>
      </c>
      <c r="AC20" s="104">
        <v>4</v>
      </c>
      <c r="AD20" s="104">
        <v>1</v>
      </c>
      <c r="AE20" s="104">
        <v>6</v>
      </c>
      <c r="AF20" s="104">
        <v>1</v>
      </c>
      <c r="AG20" s="104">
        <v>4</v>
      </c>
      <c r="AH20" s="104">
        <v>6</v>
      </c>
      <c r="AI20" s="104">
        <v>5</v>
      </c>
      <c r="AJ20" s="104">
        <v>2</v>
      </c>
      <c r="AK20" s="104">
        <v>2</v>
      </c>
      <c r="AL20" s="104">
        <v>6</v>
      </c>
      <c r="AM20" s="104">
        <v>0</v>
      </c>
      <c r="AN20" s="105">
        <v>1</v>
      </c>
      <c r="AO20" s="103">
        <v>4</v>
      </c>
      <c r="AP20" s="104">
        <v>1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1</v>
      </c>
      <c r="AW20" s="104">
        <v>1</v>
      </c>
      <c r="AX20" s="104">
        <v>0</v>
      </c>
      <c r="AY20" s="104">
        <v>1</v>
      </c>
      <c r="AZ20" s="104">
        <v>0</v>
      </c>
      <c r="BA20" s="104">
        <v>1</v>
      </c>
      <c r="BB20" s="104">
        <v>0</v>
      </c>
      <c r="BC20" s="104">
        <v>1</v>
      </c>
      <c r="BD20" s="104">
        <v>1</v>
      </c>
      <c r="BE20" s="104">
        <v>1</v>
      </c>
      <c r="BF20" s="104">
        <v>0</v>
      </c>
      <c r="BG20" s="104">
        <v>2</v>
      </c>
      <c r="BH20" s="104">
        <v>0</v>
      </c>
      <c r="BI20" s="104">
        <v>0</v>
      </c>
      <c r="BJ20" s="104">
        <v>1</v>
      </c>
      <c r="BK20" s="104">
        <v>0</v>
      </c>
      <c r="BL20" s="104">
        <v>0</v>
      </c>
      <c r="BM20" s="104">
        <v>1</v>
      </c>
      <c r="BN20" s="104">
        <v>0</v>
      </c>
      <c r="BO20" s="104">
        <v>0</v>
      </c>
      <c r="BP20" s="104">
        <v>0</v>
      </c>
      <c r="BQ20" s="104">
        <v>0</v>
      </c>
      <c r="BR20" s="104">
        <v>1</v>
      </c>
      <c r="BS20" s="104">
        <v>0</v>
      </c>
      <c r="BT20" s="104">
        <v>0</v>
      </c>
      <c r="BU20" s="104">
        <v>1</v>
      </c>
      <c r="BV20" s="104">
        <v>0</v>
      </c>
      <c r="BW20" s="104">
        <v>0</v>
      </c>
      <c r="BX20" s="105">
        <v>0</v>
      </c>
    </row>
    <row r="21" spans="1:76" x14ac:dyDescent="0.25">
      <c r="A21" s="101" t="s">
        <v>184</v>
      </c>
      <c r="B21" s="101" t="s">
        <v>124</v>
      </c>
      <c r="C21" s="101">
        <f t="shared" si="0"/>
        <v>131</v>
      </c>
      <c r="D21" s="101">
        <f t="shared" si="1"/>
        <v>40</v>
      </c>
      <c r="E21" s="103">
        <v>33</v>
      </c>
      <c r="F21" s="104">
        <v>8</v>
      </c>
      <c r="G21" s="104">
        <v>8</v>
      </c>
      <c r="H21" s="104">
        <v>7</v>
      </c>
      <c r="I21" s="104">
        <v>5</v>
      </c>
      <c r="J21" s="104">
        <v>1</v>
      </c>
      <c r="K21" s="104">
        <v>3</v>
      </c>
      <c r="L21" s="104">
        <v>1</v>
      </c>
      <c r="M21" s="104">
        <v>2</v>
      </c>
      <c r="N21" s="104">
        <v>3</v>
      </c>
      <c r="O21" s="104">
        <v>3</v>
      </c>
      <c r="P21" s="104">
        <v>3</v>
      </c>
      <c r="Q21" s="104">
        <v>3</v>
      </c>
      <c r="R21" s="104">
        <v>3</v>
      </c>
      <c r="S21" s="104">
        <v>1</v>
      </c>
      <c r="T21" s="104">
        <v>5</v>
      </c>
      <c r="U21" s="104">
        <v>4</v>
      </c>
      <c r="V21" s="104">
        <v>4</v>
      </c>
      <c r="W21" s="104">
        <v>4</v>
      </c>
      <c r="X21" s="104">
        <v>3</v>
      </c>
      <c r="Y21" s="104">
        <v>1</v>
      </c>
      <c r="Z21" s="104">
        <v>3</v>
      </c>
      <c r="AA21" s="104">
        <v>0</v>
      </c>
      <c r="AB21" s="104">
        <v>3</v>
      </c>
      <c r="AC21" s="104">
        <v>0</v>
      </c>
      <c r="AD21" s="104">
        <v>0</v>
      </c>
      <c r="AE21" s="104">
        <v>4</v>
      </c>
      <c r="AF21" s="104">
        <v>3</v>
      </c>
      <c r="AG21" s="104">
        <v>0</v>
      </c>
      <c r="AH21" s="104">
        <v>1</v>
      </c>
      <c r="AI21" s="104">
        <v>7</v>
      </c>
      <c r="AJ21" s="104">
        <v>2</v>
      </c>
      <c r="AK21" s="104">
        <v>0</v>
      </c>
      <c r="AL21" s="104">
        <v>0</v>
      </c>
      <c r="AM21" s="104">
        <v>2</v>
      </c>
      <c r="AN21" s="105">
        <v>1</v>
      </c>
      <c r="AO21" s="103">
        <v>9</v>
      </c>
      <c r="AP21" s="104">
        <v>3</v>
      </c>
      <c r="AQ21" s="104">
        <v>1</v>
      </c>
      <c r="AR21" s="104">
        <v>2</v>
      </c>
      <c r="AS21" s="104">
        <v>0</v>
      </c>
      <c r="AT21" s="104">
        <v>1</v>
      </c>
      <c r="AU21" s="104">
        <v>0</v>
      </c>
      <c r="AV21" s="104">
        <v>0</v>
      </c>
      <c r="AW21" s="104">
        <v>3</v>
      </c>
      <c r="AX21" s="104">
        <v>1</v>
      </c>
      <c r="AY21" s="104">
        <v>1</v>
      </c>
      <c r="AZ21" s="104">
        <v>2</v>
      </c>
      <c r="BA21" s="104">
        <v>1</v>
      </c>
      <c r="BB21" s="104">
        <v>0</v>
      </c>
      <c r="BC21" s="104">
        <v>1</v>
      </c>
      <c r="BD21" s="104">
        <v>3</v>
      </c>
      <c r="BE21" s="104">
        <v>0</v>
      </c>
      <c r="BF21" s="104">
        <v>0</v>
      </c>
      <c r="BG21" s="104">
        <v>1</v>
      </c>
      <c r="BH21" s="104">
        <v>2</v>
      </c>
      <c r="BI21" s="104">
        <v>0</v>
      </c>
      <c r="BJ21" s="104">
        <v>2</v>
      </c>
      <c r="BK21" s="104">
        <v>0</v>
      </c>
      <c r="BL21" s="104">
        <v>2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1</v>
      </c>
      <c r="BS21" s="104">
        <v>2</v>
      </c>
      <c r="BT21" s="104">
        <v>0</v>
      </c>
      <c r="BU21" s="104">
        <v>0</v>
      </c>
      <c r="BV21" s="104">
        <v>2</v>
      </c>
      <c r="BW21" s="104">
        <v>0</v>
      </c>
      <c r="BX21" s="105">
        <v>0</v>
      </c>
    </row>
    <row r="22" spans="1:76" x14ac:dyDescent="0.25">
      <c r="A22" s="101" t="s">
        <v>185</v>
      </c>
      <c r="B22" s="101" t="s">
        <v>123</v>
      </c>
      <c r="C22" s="101">
        <f t="shared" si="0"/>
        <v>153</v>
      </c>
      <c r="D22" s="101">
        <f t="shared" si="1"/>
        <v>13</v>
      </c>
      <c r="E22" s="103">
        <v>19</v>
      </c>
      <c r="F22" s="104">
        <v>16</v>
      </c>
      <c r="G22" s="104">
        <v>6</v>
      </c>
      <c r="H22" s="104">
        <v>8</v>
      </c>
      <c r="I22" s="104">
        <v>3</v>
      </c>
      <c r="J22" s="104">
        <v>8</v>
      </c>
      <c r="K22" s="104">
        <v>7</v>
      </c>
      <c r="L22" s="104">
        <v>6</v>
      </c>
      <c r="M22" s="104">
        <v>5</v>
      </c>
      <c r="N22" s="104">
        <v>2</v>
      </c>
      <c r="O22" s="104">
        <v>5</v>
      </c>
      <c r="P22" s="104">
        <v>4</v>
      </c>
      <c r="Q22" s="104">
        <v>0</v>
      </c>
      <c r="R22" s="104">
        <v>5</v>
      </c>
      <c r="S22" s="104">
        <v>0</v>
      </c>
      <c r="T22" s="104">
        <v>0</v>
      </c>
      <c r="U22" s="104">
        <v>5</v>
      </c>
      <c r="V22" s="104">
        <v>2</v>
      </c>
      <c r="W22" s="104">
        <v>2</v>
      </c>
      <c r="X22" s="104">
        <v>2</v>
      </c>
      <c r="Y22" s="104">
        <v>7</v>
      </c>
      <c r="Z22" s="104">
        <v>0</v>
      </c>
      <c r="AA22" s="104">
        <v>6</v>
      </c>
      <c r="AB22" s="104">
        <v>0</v>
      </c>
      <c r="AC22" s="104">
        <v>0</v>
      </c>
      <c r="AD22" s="104">
        <v>0</v>
      </c>
      <c r="AE22" s="104">
        <v>0</v>
      </c>
      <c r="AF22" s="104">
        <v>3</v>
      </c>
      <c r="AG22" s="104">
        <v>5</v>
      </c>
      <c r="AH22" s="104">
        <v>0</v>
      </c>
      <c r="AI22" s="104">
        <v>0</v>
      </c>
      <c r="AJ22" s="104">
        <v>2</v>
      </c>
      <c r="AK22" s="104">
        <v>1</v>
      </c>
      <c r="AL22" s="104">
        <v>0</v>
      </c>
      <c r="AM22" s="104">
        <v>0</v>
      </c>
      <c r="AN22" s="105">
        <v>24</v>
      </c>
      <c r="AO22" s="103">
        <v>6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1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2</v>
      </c>
      <c r="BQ22" s="104">
        <v>0</v>
      </c>
      <c r="BR22" s="104">
        <v>0</v>
      </c>
      <c r="BS22" s="104">
        <v>0</v>
      </c>
      <c r="BT22" s="104">
        <v>1</v>
      </c>
      <c r="BU22" s="104">
        <v>1</v>
      </c>
      <c r="BV22" s="104">
        <v>0</v>
      </c>
      <c r="BW22" s="104">
        <v>1</v>
      </c>
      <c r="BX22" s="105">
        <v>1</v>
      </c>
    </row>
    <row r="23" spans="1:76" x14ac:dyDescent="0.25">
      <c r="A23" s="101" t="s">
        <v>186</v>
      </c>
      <c r="B23" s="101" t="s">
        <v>124</v>
      </c>
      <c r="C23" s="101">
        <f t="shared" si="0"/>
        <v>113</v>
      </c>
      <c r="D23" s="101">
        <f t="shared" si="1"/>
        <v>22</v>
      </c>
      <c r="E23" s="103">
        <v>7</v>
      </c>
      <c r="F23" s="104">
        <v>10</v>
      </c>
      <c r="G23" s="104">
        <v>1</v>
      </c>
      <c r="H23" s="104">
        <v>20</v>
      </c>
      <c r="I23" s="104">
        <v>4</v>
      </c>
      <c r="J23" s="104">
        <v>10</v>
      </c>
      <c r="K23" s="104">
        <v>0</v>
      </c>
      <c r="L23" s="104">
        <v>3</v>
      </c>
      <c r="M23" s="104">
        <v>8</v>
      </c>
      <c r="N23" s="104">
        <v>0</v>
      </c>
      <c r="O23" s="104">
        <v>3</v>
      </c>
      <c r="P23" s="104">
        <v>4</v>
      </c>
      <c r="Q23" s="104">
        <v>0</v>
      </c>
      <c r="R23" s="104">
        <v>8</v>
      </c>
      <c r="S23" s="104">
        <v>0</v>
      </c>
      <c r="T23" s="104">
        <v>4</v>
      </c>
      <c r="U23" s="104">
        <v>6</v>
      </c>
      <c r="V23" s="104">
        <v>4</v>
      </c>
      <c r="W23" s="104">
        <v>1</v>
      </c>
      <c r="X23" s="104">
        <v>1</v>
      </c>
      <c r="Y23" s="104">
        <v>3</v>
      </c>
      <c r="Z23" s="104">
        <v>0</v>
      </c>
      <c r="AA23" s="104">
        <v>0</v>
      </c>
      <c r="AB23" s="104">
        <v>2</v>
      </c>
      <c r="AC23" s="104">
        <v>0</v>
      </c>
      <c r="AD23" s="104">
        <v>2</v>
      </c>
      <c r="AE23" s="104">
        <v>2</v>
      </c>
      <c r="AF23" s="104">
        <v>0</v>
      </c>
      <c r="AG23" s="104">
        <v>2</v>
      </c>
      <c r="AH23" s="104">
        <v>3</v>
      </c>
      <c r="AI23" s="104">
        <v>1</v>
      </c>
      <c r="AJ23" s="104">
        <v>0</v>
      </c>
      <c r="AK23" s="104">
        <v>1</v>
      </c>
      <c r="AL23" s="104">
        <v>0</v>
      </c>
      <c r="AM23" s="104">
        <v>3</v>
      </c>
      <c r="AN23" s="105">
        <v>0</v>
      </c>
      <c r="AO23" s="103">
        <v>5</v>
      </c>
      <c r="AP23" s="104">
        <v>0</v>
      </c>
      <c r="AQ23" s="104">
        <v>0</v>
      </c>
      <c r="AR23" s="104">
        <v>0</v>
      </c>
      <c r="AS23" s="104">
        <v>0</v>
      </c>
      <c r="AT23" s="104">
        <v>2</v>
      </c>
      <c r="AU23" s="104">
        <v>0</v>
      </c>
      <c r="AV23" s="104">
        <v>2</v>
      </c>
      <c r="AW23" s="104">
        <v>1</v>
      </c>
      <c r="AX23" s="104">
        <v>0</v>
      </c>
      <c r="AY23" s="104">
        <v>2</v>
      </c>
      <c r="AZ23" s="104">
        <v>0</v>
      </c>
      <c r="BA23" s="104">
        <v>0</v>
      </c>
      <c r="BB23" s="104">
        <v>0</v>
      </c>
      <c r="BC23" s="104">
        <v>0</v>
      </c>
      <c r="BD23" s="104">
        <v>1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v>0</v>
      </c>
      <c r="BL23" s="104">
        <v>2</v>
      </c>
      <c r="BM23" s="104">
        <v>1</v>
      </c>
      <c r="BN23" s="104">
        <v>0</v>
      </c>
      <c r="BO23" s="104">
        <v>0</v>
      </c>
      <c r="BP23" s="104">
        <v>3</v>
      </c>
      <c r="BQ23" s="104">
        <v>0</v>
      </c>
      <c r="BR23" s="104">
        <v>3</v>
      </c>
      <c r="BS23" s="104">
        <v>0</v>
      </c>
      <c r="BT23" s="104">
        <v>0</v>
      </c>
      <c r="BU23" s="104">
        <v>0</v>
      </c>
      <c r="BV23" s="104">
        <v>0</v>
      </c>
      <c r="BW23" s="104">
        <v>0</v>
      </c>
      <c r="BX23" s="105">
        <v>0</v>
      </c>
    </row>
    <row r="24" spans="1:76" x14ac:dyDescent="0.25">
      <c r="A24" s="101" t="s">
        <v>187</v>
      </c>
      <c r="B24" s="101" t="s">
        <v>123</v>
      </c>
      <c r="C24" s="101">
        <f t="shared" si="0"/>
        <v>92</v>
      </c>
      <c r="D24" s="101">
        <f t="shared" si="1"/>
        <v>10</v>
      </c>
      <c r="E24" s="103">
        <v>23</v>
      </c>
      <c r="F24" s="104">
        <v>8</v>
      </c>
      <c r="G24" s="104">
        <v>1</v>
      </c>
      <c r="H24" s="104">
        <v>12</v>
      </c>
      <c r="I24" s="104">
        <v>2</v>
      </c>
      <c r="J24" s="104">
        <v>3</v>
      </c>
      <c r="K24" s="104">
        <v>4</v>
      </c>
      <c r="L24" s="104">
        <v>1</v>
      </c>
      <c r="M24" s="104">
        <v>0</v>
      </c>
      <c r="N24" s="104">
        <v>3</v>
      </c>
      <c r="O24" s="104">
        <v>1</v>
      </c>
      <c r="P24" s="104">
        <v>2</v>
      </c>
      <c r="Q24" s="104">
        <v>2</v>
      </c>
      <c r="R24" s="104">
        <v>1</v>
      </c>
      <c r="S24" s="104">
        <v>4</v>
      </c>
      <c r="T24" s="104">
        <v>1</v>
      </c>
      <c r="U24" s="104">
        <v>0</v>
      </c>
      <c r="V24" s="104">
        <v>0</v>
      </c>
      <c r="W24" s="104">
        <v>1</v>
      </c>
      <c r="X24" s="104">
        <v>1</v>
      </c>
      <c r="Y24" s="104">
        <v>3</v>
      </c>
      <c r="Z24" s="104">
        <v>1</v>
      </c>
      <c r="AA24" s="104">
        <v>0</v>
      </c>
      <c r="AB24" s="104">
        <v>0</v>
      </c>
      <c r="AC24" s="104">
        <v>7</v>
      </c>
      <c r="AD24" s="104">
        <v>0</v>
      </c>
      <c r="AE24" s="104">
        <v>0</v>
      </c>
      <c r="AF24" s="104">
        <v>0</v>
      </c>
      <c r="AG24" s="104">
        <v>0</v>
      </c>
      <c r="AH24" s="104">
        <v>3</v>
      </c>
      <c r="AI24" s="104">
        <v>1</v>
      </c>
      <c r="AJ24" s="104">
        <v>5</v>
      </c>
      <c r="AK24" s="104">
        <v>0</v>
      </c>
      <c r="AL24" s="104">
        <v>0</v>
      </c>
      <c r="AM24" s="104">
        <v>0</v>
      </c>
      <c r="AN24" s="105">
        <v>2</v>
      </c>
      <c r="AO24" s="103">
        <v>1</v>
      </c>
      <c r="AP24" s="104">
        <v>1</v>
      </c>
      <c r="AQ24" s="104">
        <v>0</v>
      </c>
      <c r="AR24" s="104">
        <v>1</v>
      </c>
      <c r="AS24" s="104">
        <v>0</v>
      </c>
      <c r="AT24" s="104">
        <v>0</v>
      </c>
      <c r="AU24" s="104">
        <v>0</v>
      </c>
      <c r="AV24" s="104">
        <v>0</v>
      </c>
      <c r="AW24" s="104">
        <v>1</v>
      </c>
      <c r="AX24" s="104">
        <v>0</v>
      </c>
      <c r="AY24" s="104">
        <v>0</v>
      </c>
      <c r="AZ24" s="104">
        <v>3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1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1</v>
      </c>
      <c r="BQ24" s="104">
        <v>0</v>
      </c>
      <c r="BR24" s="104">
        <v>0</v>
      </c>
      <c r="BS24" s="104">
        <v>1</v>
      </c>
      <c r="BT24" s="104">
        <v>0</v>
      </c>
      <c r="BU24" s="104">
        <v>0</v>
      </c>
      <c r="BV24" s="104">
        <v>0</v>
      </c>
      <c r="BW24" s="104">
        <v>0</v>
      </c>
      <c r="BX24" s="105">
        <v>0</v>
      </c>
    </row>
    <row r="25" spans="1:76" x14ac:dyDescent="0.25">
      <c r="A25" s="101" t="s">
        <v>188</v>
      </c>
      <c r="B25" s="101" t="s">
        <v>122</v>
      </c>
      <c r="C25" s="101">
        <f t="shared" si="0"/>
        <v>78</v>
      </c>
      <c r="D25" s="101">
        <f t="shared" si="1"/>
        <v>24</v>
      </c>
      <c r="E25" s="103">
        <v>11</v>
      </c>
      <c r="F25" s="104">
        <v>0</v>
      </c>
      <c r="G25" s="104">
        <v>1</v>
      </c>
      <c r="H25" s="104">
        <v>7</v>
      </c>
      <c r="I25" s="104">
        <v>3</v>
      </c>
      <c r="J25" s="104">
        <v>3</v>
      </c>
      <c r="K25" s="104">
        <v>1</v>
      </c>
      <c r="L25" s="104">
        <v>1</v>
      </c>
      <c r="M25" s="104">
        <v>1</v>
      </c>
      <c r="N25" s="104">
        <v>2</v>
      </c>
      <c r="O25" s="104">
        <v>3</v>
      </c>
      <c r="P25" s="104">
        <v>2</v>
      </c>
      <c r="Q25" s="104">
        <v>2</v>
      </c>
      <c r="R25" s="104">
        <v>1</v>
      </c>
      <c r="S25" s="104">
        <v>1</v>
      </c>
      <c r="T25" s="104">
        <v>2</v>
      </c>
      <c r="U25" s="104">
        <v>1</v>
      </c>
      <c r="V25" s="104">
        <v>3</v>
      </c>
      <c r="W25" s="104">
        <v>0</v>
      </c>
      <c r="X25" s="104">
        <v>6</v>
      </c>
      <c r="Y25" s="104">
        <v>0</v>
      </c>
      <c r="Z25" s="104">
        <v>3</v>
      </c>
      <c r="AA25" s="104">
        <v>0</v>
      </c>
      <c r="AB25" s="104">
        <v>1</v>
      </c>
      <c r="AC25" s="104">
        <v>5</v>
      </c>
      <c r="AD25" s="104">
        <v>0</v>
      </c>
      <c r="AE25" s="104">
        <v>0</v>
      </c>
      <c r="AF25" s="104">
        <v>0</v>
      </c>
      <c r="AG25" s="104">
        <v>0</v>
      </c>
      <c r="AH25" s="104">
        <v>3</v>
      </c>
      <c r="AI25" s="104">
        <v>11</v>
      </c>
      <c r="AJ25" s="104">
        <v>1</v>
      </c>
      <c r="AK25" s="104">
        <v>0</v>
      </c>
      <c r="AL25" s="104">
        <v>0</v>
      </c>
      <c r="AM25" s="104">
        <v>2</v>
      </c>
      <c r="AN25" s="105">
        <v>1</v>
      </c>
      <c r="AO25" s="103">
        <v>1</v>
      </c>
      <c r="AP25" s="104">
        <v>5</v>
      </c>
      <c r="AQ25" s="104">
        <v>2</v>
      </c>
      <c r="AR25" s="104">
        <v>0</v>
      </c>
      <c r="AS25" s="104">
        <v>1</v>
      </c>
      <c r="AT25" s="104">
        <v>0</v>
      </c>
      <c r="AU25" s="104">
        <v>1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1</v>
      </c>
      <c r="BB25" s="104">
        <v>0</v>
      </c>
      <c r="BC25" s="104">
        <v>0</v>
      </c>
      <c r="BD25" s="104">
        <v>1</v>
      </c>
      <c r="BE25" s="104">
        <v>1</v>
      </c>
      <c r="BF25" s="104">
        <v>1</v>
      </c>
      <c r="BG25" s="104">
        <v>0</v>
      </c>
      <c r="BH25" s="104">
        <v>0</v>
      </c>
      <c r="BI25" s="104">
        <v>0</v>
      </c>
      <c r="BJ25" s="104">
        <v>2</v>
      </c>
      <c r="BK25" s="104">
        <v>1</v>
      </c>
      <c r="BL25" s="104">
        <v>3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2</v>
      </c>
      <c r="BS25" s="104">
        <v>2</v>
      </c>
      <c r="BT25" s="104">
        <v>0</v>
      </c>
      <c r="BU25" s="104">
        <v>0</v>
      </c>
      <c r="BV25" s="104">
        <v>0</v>
      </c>
      <c r="BW25" s="104">
        <v>0</v>
      </c>
      <c r="BX25" s="105">
        <v>0</v>
      </c>
    </row>
    <row r="26" spans="1:76" ht="15.75" thickBot="1" x14ac:dyDescent="0.3">
      <c r="A26" s="102" t="s">
        <v>189</v>
      </c>
      <c r="B26" s="102" t="s">
        <v>123</v>
      </c>
      <c r="C26" s="102">
        <f t="shared" si="0"/>
        <v>347</v>
      </c>
      <c r="D26" s="102">
        <f t="shared" si="1"/>
        <v>33</v>
      </c>
      <c r="E26" s="106">
        <v>39</v>
      </c>
      <c r="F26" s="107">
        <v>28</v>
      </c>
      <c r="G26" s="107">
        <v>15</v>
      </c>
      <c r="H26" s="107">
        <v>17</v>
      </c>
      <c r="I26" s="107">
        <v>11</v>
      </c>
      <c r="J26" s="107">
        <v>11</v>
      </c>
      <c r="K26" s="107">
        <v>13</v>
      </c>
      <c r="L26" s="107">
        <v>15</v>
      </c>
      <c r="M26" s="107">
        <v>13</v>
      </c>
      <c r="N26" s="107">
        <v>12</v>
      </c>
      <c r="O26" s="107">
        <v>10</v>
      </c>
      <c r="P26" s="107">
        <v>7</v>
      </c>
      <c r="Q26" s="107">
        <v>11</v>
      </c>
      <c r="R26" s="107">
        <v>12</v>
      </c>
      <c r="S26" s="107">
        <v>8</v>
      </c>
      <c r="T26" s="107">
        <v>8</v>
      </c>
      <c r="U26" s="107">
        <v>5</v>
      </c>
      <c r="V26" s="107">
        <v>6</v>
      </c>
      <c r="W26" s="107">
        <v>7</v>
      </c>
      <c r="X26" s="107">
        <v>3</v>
      </c>
      <c r="Y26" s="107">
        <v>9</v>
      </c>
      <c r="Z26" s="107">
        <v>4</v>
      </c>
      <c r="AA26" s="107">
        <v>5</v>
      </c>
      <c r="AB26" s="107">
        <v>5</v>
      </c>
      <c r="AC26" s="107">
        <v>5</v>
      </c>
      <c r="AD26" s="107">
        <v>7</v>
      </c>
      <c r="AE26" s="107">
        <v>4</v>
      </c>
      <c r="AF26" s="107">
        <v>5</v>
      </c>
      <c r="AG26" s="107">
        <v>2</v>
      </c>
      <c r="AH26" s="107">
        <v>9</v>
      </c>
      <c r="AI26" s="107">
        <v>3</v>
      </c>
      <c r="AJ26" s="107">
        <v>3</v>
      </c>
      <c r="AK26" s="107">
        <v>5</v>
      </c>
      <c r="AL26" s="107">
        <v>6</v>
      </c>
      <c r="AM26" s="107">
        <v>7</v>
      </c>
      <c r="AN26" s="108">
        <v>17</v>
      </c>
      <c r="AO26" s="106">
        <v>3</v>
      </c>
      <c r="AP26" s="107">
        <v>7</v>
      </c>
      <c r="AQ26" s="107">
        <v>2</v>
      </c>
      <c r="AR26" s="107">
        <v>6</v>
      </c>
      <c r="AS26" s="107">
        <v>0</v>
      </c>
      <c r="AT26" s="107">
        <v>0</v>
      </c>
      <c r="AU26" s="107">
        <v>1</v>
      </c>
      <c r="AV26" s="107">
        <v>0</v>
      </c>
      <c r="AW26" s="107">
        <v>1</v>
      </c>
      <c r="AX26" s="107">
        <v>1</v>
      </c>
      <c r="AY26" s="107">
        <v>0</v>
      </c>
      <c r="AZ26" s="107">
        <v>1</v>
      </c>
      <c r="BA26" s="107">
        <v>0</v>
      </c>
      <c r="BB26" s="107">
        <v>0</v>
      </c>
      <c r="BC26" s="107">
        <v>1</v>
      </c>
      <c r="BD26" s="107">
        <v>1</v>
      </c>
      <c r="BE26" s="107">
        <v>0</v>
      </c>
      <c r="BF26" s="107">
        <v>1</v>
      </c>
      <c r="BG26" s="107">
        <v>0</v>
      </c>
      <c r="BH26" s="107">
        <v>0</v>
      </c>
      <c r="BI26" s="107">
        <v>1</v>
      </c>
      <c r="BJ26" s="107">
        <v>0</v>
      </c>
      <c r="BK26" s="107">
        <v>0</v>
      </c>
      <c r="BL26" s="107">
        <v>0</v>
      </c>
      <c r="BM26" s="107">
        <v>1</v>
      </c>
      <c r="BN26" s="107">
        <v>0</v>
      </c>
      <c r="BO26" s="107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6</v>
      </c>
      <c r="BW26" s="107">
        <v>0</v>
      </c>
      <c r="BX26" s="108">
        <v>0</v>
      </c>
    </row>
  </sheetData>
  <mergeCells count="2">
    <mergeCell ref="E1:AN1"/>
    <mergeCell ref="AO1:BX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15" sqref="N15"/>
    </sheetView>
  </sheetViews>
  <sheetFormatPr defaultRowHeight="15" x14ac:dyDescent="0.25"/>
  <cols>
    <col min="2" max="2" width="11.28515625" bestFit="1" customWidth="1"/>
    <col min="3" max="3" width="12" bestFit="1" customWidth="1"/>
    <col min="4" max="6" width="10.42578125" bestFit="1" customWidth="1"/>
    <col min="7" max="7" width="12" bestFit="1" customWidth="1"/>
    <col min="8" max="10" width="10.42578125" bestFit="1" customWidth="1"/>
  </cols>
  <sheetData>
    <row r="1" spans="1:10" x14ac:dyDescent="0.25">
      <c r="A1" s="84" t="s">
        <v>140</v>
      </c>
      <c r="B1" s="84" t="s">
        <v>160</v>
      </c>
      <c r="C1" s="145" t="s">
        <v>161</v>
      </c>
      <c r="D1" s="146"/>
      <c r="E1" s="146"/>
      <c r="F1" s="147"/>
      <c r="G1" s="145" t="s">
        <v>162</v>
      </c>
      <c r="H1" s="146"/>
      <c r="I1" s="146"/>
      <c r="J1" s="147"/>
    </row>
    <row r="2" spans="1:10" ht="15.75" thickBot="1" x14ac:dyDescent="0.3">
      <c r="A2" s="85"/>
      <c r="B2" s="85"/>
      <c r="C2" s="81" t="s">
        <v>197</v>
      </c>
      <c r="D2" s="82" t="s">
        <v>198</v>
      </c>
      <c r="E2" s="82" t="s">
        <v>199</v>
      </c>
      <c r="F2" s="83" t="s">
        <v>200</v>
      </c>
      <c r="G2" s="81" t="s">
        <v>197</v>
      </c>
      <c r="H2" s="82" t="s">
        <v>198</v>
      </c>
      <c r="I2" s="82" t="s">
        <v>199</v>
      </c>
      <c r="J2" s="83" t="s">
        <v>200</v>
      </c>
    </row>
    <row r="3" spans="1:10" x14ac:dyDescent="0.25">
      <c r="A3" s="101" t="s">
        <v>166</v>
      </c>
      <c r="B3" s="101" t="s">
        <v>121</v>
      </c>
      <c r="C3" s="135">
        <v>10</v>
      </c>
      <c r="D3" s="136">
        <v>115</v>
      </c>
      <c r="E3" s="136">
        <v>65</v>
      </c>
      <c r="F3" s="137">
        <v>33</v>
      </c>
      <c r="G3" s="135">
        <v>5</v>
      </c>
      <c r="H3" s="136">
        <v>4</v>
      </c>
      <c r="I3" s="136">
        <v>3</v>
      </c>
      <c r="J3" s="137">
        <v>2</v>
      </c>
    </row>
    <row r="4" spans="1:10" x14ac:dyDescent="0.25">
      <c r="A4" s="101" t="s">
        <v>167</v>
      </c>
      <c r="B4" s="101" t="s">
        <v>122</v>
      </c>
      <c r="C4" s="135">
        <v>13</v>
      </c>
      <c r="D4" s="136">
        <v>50</v>
      </c>
      <c r="E4" s="136">
        <v>10</v>
      </c>
      <c r="F4" s="137">
        <v>12</v>
      </c>
      <c r="G4" s="135">
        <v>5</v>
      </c>
      <c r="H4" s="136">
        <v>0</v>
      </c>
      <c r="I4" s="136">
        <v>4</v>
      </c>
      <c r="J4" s="137">
        <v>1</v>
      </c>
    </row>
    <row r="5" spans="1:10" x14ac:dyDescent="0.25">
      <c r="A5" s="101" t="s">
        <v>168</v>
      </c>
      <c r="B5" s="101" t="s">
        <v>123</v>
      </c>
      <c r="C5" s="135">
        <v>22</v>
      </c>
      <c r="D5" s="136">
        <v>24</v>
      </c>
      <c r="E5" s="136">
        <v>4</v>
      </c>
      <c r="F5" s="137">
        <v>3</v>
      </c>
      <c r="G5" s="135">
        <v>6</v>
      </c>
      <c r="H5" s="136">
        <v>9</v>
      </c>
      <c r="I5" s="136">
        <v>1</v>
      </c>
      <c r="J5" s="137">
        <v>1</v>
      </c>
    </row>
    <row r="6" spans="1:10" x14ac:dyDescent="0.25">
      <c r="A6" s="101" t="s">
        <v>169</v>
      </c>
      <c r="B6" s="101" t="s">
        <v>124</v>
      </c>
      <c r="C6" s="135">
        <v>17</v>
      </c>
      <c r="D6" s="136">
        <v>33</v>
      </c>
      <c r="E6" s="136">
        <v>8</v>
      </c>
      <c r="F6" s="137">
        <v>3</v>
      </c>
      <c r="G6" s="135">
        <v>14</v>
      </c>
      <c r="H6" s="136">
        <v>2</v>
      </c>
      <c r="I6" s="136">
        <v>0</v>
      </c>
      <c r="J6" s="137">
        <v>0</v>
      </c>
    </row>
    <row r="7" spans="1:10" x14ac:dyDescent="0.25">
      <c r="A7" s="101" t="s">
        <v>170</v>
      </c>
      <c r="B7" s="101" t="s">
        <v>123</v>
      </c>
      <c r="C7" s="135">
        <v>18</v>
      </c>
      <c r="D7" s="136">
        <v>0</v>
      </c>
      <c r="E7" s="136">
        <v>29</v>
      </c>
      <c r="F7" s="137">
        <v>0</v>
      </c>
      <c r="G7" s="135">
        <v>14</v>
      </c>
      <c r="H7" s="136">
        <v>0</v>
      </c>
      <c r="I7" s="136">
        <v>2</v>
      </c>
      <c r="J7" s="137">
        <v>0</v>
      </c>
    </row>
    <row r="8" spans="1:10" x14ac:dyDescent="0.25">
      <c r="A8" s="101" t="s">
        <v>171</v>
      </c>
      <c r="B8" s="101" t="s">
        <v>124</v>
      </c>
      <c r="C8" s="135">
        <v>14</v>
      </c>
      <c r="D8" s="136">
        <v>34</v>
      </c>
      <c r="E8" s="136">
        <v>2</v>
      </c>
      <c r="F8" s="137">
        <v>2</v>
      </c>
      <c r="G8" s="135">
        <v>12</v>
      </c>
      <c r="H8" s="136">
        <v>3</v>
      </c>
      <c r="I8" s="136">
        <v>0</v>
      </c>
      <c r="J8" s="137">
        <v>2</v>
      </c>
    </row>
    <row r="9" spans="1:10" x14ac:dyDescent="0.25">
      <c r="A9" s="101" t="s">
        <v>172</v>
      </c>
      <c r="B9" s="101" t="s">
        <v>122</v>
      </c>
      <c r="C9" s="135">
        <v>39</v>
      </c>
      <c r="D9" s="136">
        <v>45</v>
      </c>
      <c r="E9" s="136">
        <v>41</v>
      </c>
      <c r="F9" s="137">
        <v>4</v>
      </c>
      <c r="G9" s="135">
        <v>19</v>
      </c>
      <c r="H9" s="136">
        <v>3</v>
      </c>
      <c r="I9" s="136">
        <v>1</v>
      </c>
      <c r="J9" s="137">
        <v>12</v>
      </c>
    </row>
    <row r="10" spans="1:10" x14ac:dyDescent="0.25">
      <c r="A10" s="101" t="s">
        <v>173</v>
      </c>
      <c r="B10" s="101" t="s">
        <v>124</v>
      </c>
      <c r="C10" s="135">
        <v>18</v>
      </c>
      <c r="D10" s="136">
        <v>27</v>
      </c>
      <c r="E10" s="136">
        <v>20</v>
      </c>
      <c r="F10" s="137">
        <v>17</v>
      </c>
      <c r="G10" s="135">
        <v>0</v>
      </c>
      <c r="H10" s="136">
        <v>0</v>
      </c>
      <c r="I10" s="136">
        <v>2</v>
      </c>
      <c r="J10" s="137">
        <v>0</v>
      </c>
    </row>
    <row r="11" spans="1:10" x14ac:dyDescent="0.25">
      <c r="A11" s="101" t="s">
        <v>174</v>
      </c>
      <c r="B11" s="101" t="s">
        <v>123</v>
      </c>
      <c r="C11" s="135">
        <v>13</v>
      </c>
      <c r="D11" s="136">
        <v>30</v>
      </c>
      <c r="E11" s="136">
        <v>7</v>
      </c>
      <c r="F11" s="137">
        <v>3</v>
      </c>
      <c r="G11" s="135">
        <v>7</v>
      </c>
      <c r="H11" s="136">
        <v>0</v>
      </c>
      <c r="I11" s="136">
        <v>0</v>
      </c>
      <c r="J11" s="137">
        <v>1</v>
      </c>
    </row>
    <row r="12" spans="1:10" x14ac:dyDescent="0.25">
      <c r="A12" s="101" t="s">
        <v>175</v>
      </c>
      <c r="B12" s="101" t="s">
        <v>123</v>
      </c>
      <c r="C12" s="135">
        <v>11</v>
      </c>
      <c r="D12" s="136">
        <v>36</v>
      </c>
      <c r="E12" s="136">
        <v>23</v>
      </c>
      <c r="F12" s="137">
        <v>28</v>
      </c>
      <c r="G12" s="135">
        <v>2</v>
      </c>
      <c r="H12" s="136">
        <v>2</v>
      </c>
      <c r="I12" s="136">
        <v>0</v>
      </c>
      <c r="J12" s="137">
        <v>2</v>
      </c>
    </row>
    <row r="13" spans="1:10" x14ac:dyDescent="0.25">
      <c r="A13" s="101" t="s">
        <v>176</v>
      </c>
      <c r="B13" s="101" t="s">
        <v>123</v>
      </c>
      <c r="C13" s="135">
        <v>16</v>
      </c>
      <c r="D13" s="136">
        <v>29</v>
      </c>
      <c r="E13" s="136">
        <v>7</v>
      </c>
      <c r="F13" s="137">
        <v>9</v>
      </c>
      <c r="G13" s="135">
        <v>7</v>
      </c>
      <c r="H13" s="136">
        <v>4</v>
      </c>
      <c r="I13" s="136">
        <v>3</v>
      </c>
      <c r="J13" s="137">
        <v>0</v>
      </c>
    </row>
    <row r="14" spans="1:10" x14ac:dyDescent="0.25">
      <c r="A14" s="101" t="s">
        <v>177</v>
      </c>
      <c r="B14" s="101" t="s">
        <v>122</v>
      </c>
      <c r="C14" s="135">
        <v>22</v>
      </c>
      <c r="D14" s="136">
        <v>80</v>
      </c>
      <c r="E14" s="136">
        <v>6</v>
      </c>
      <c r="F14" s="137">
        <v>24</v>
      </c>
      <c r="G14" s="135">
        <v>5</v>
      </c>
      <c r="H14" s="136">
        <v>0</v>
      </c>
      <c r="I14" s="136">
        <v>0</v>
      </c>
      <c r="J14" s="137">
        <v>0</v>
      </c>
    </row>
    <row r="15" spans="1:10" x14ac:dyDescent="0.25">
      <c r="A15" s="101" t="s">
        <v>178</v>
      </c>
      <c r="B15" s="101" t="s">
        <v>121</v>
      </c>
      <c r="C15" s="135">
        <v>19</v>
      </c>
      <c r="D15" s="136">
        <v>12</v>
      </c>
      <c r="E15" s="136">
        <v>13</v>
      </c>
      <c r="F15" s="137">
        <v>12</v>
      </c>
      <c r="G15" s="135">
        <v>4</v>
      </c>
      <c r="H15" s="136">
        <v>2</v>
      </c>
      <c r="I15" s="136">
        <v>0</v>
      </c>
      <c r="J15" s="137">
        <v>1</v>
      </c>
    </row>
    <row r="16" spans="1:10" x14ac:dyDescent="0.25">
      <c r="A16" s="101" t="s">
        <v>179</v>
      </c>
      <c r="B16" s="101" t="s">
        <v>122</v>
      </c>
      <c r="C16" s="135">
        <v>9</v>
      </c>
      <c r="D16" s="136">
        <v>8</v>
      </c>
      <c r="E16" s="136">
        <v>18</v>
      </c>
      <c r="F16" s="137">
        <v>8</v>
      </c>
      <c r="G16" s="135">
        <v>11</v>
      </c>
      <c r="H16" s="136">
        <v>6</v>
      </c>
      <c r="I16" s="136">
        <v>3</v>
      </c>
      <c r="J16" s="137">
        <v>3</v>
      </c>
    </row>
    <row r="17" spans="1:10" x14ac:dyDescent="0.25">
      <c r="A17" s="101" t="s">
        <v>180</v>
      </c>
      <c r="B17" s="101" t="s">
        <v>124</v>
      </c>
      <c r="C17" s="135">
        <v>19</v>
      </c>
      <c r="D17" s="136">
        <v>56</v>
      </c>
      <c r="E17" s="136">
        <v>0</v>
      </c>
      <c r="F17" s="137">
        <v>7</v>
      </c>
      <c r="G17" s="135">
        <v>7</v>
      </c>
      <c r="H17" s="136">
        <v>10</v>
      </c>
      <c r="I17" s="136">
        <v>0</v>
      </c>
      <c r="J17" s="137">
        <v>0</v>
      </c>
    </row>
    <row r="18" spans="1:10" x14ac:dyDescent="0.25">
      <c r="A18" s="101" t="s">
        <v>181</v>
      </c>
      <c r="B18" s="101" t="s">
        <v>123</v>
      </c>
      <c r="C18" s="135">
        <v>14</v>
      </c>
      <c r="D18" s="136">
        <v>21</v>
      </c>
      <c r="E18" s="136">
        <v>3</v>
      </c>
      <c r="F18" s="137">
        <v>3</v>
      </c>
      <c r="G18" s="135">
        <v>2</v>
      </c>
      <c r="H18" s="136">
        <v>2</v>
      </c>
      <c r="I18" s="136">
        <v>0</v>
      </c>
      <c r="J18" s="137">
        <v>0</v>
      </c>
    </row>
    <row r="19" spans="1:10" x14ac:dyDescent="0.25">
      <c r="A19" s="101" t="s">
        <v>182</v>
      </c>
      <c r="B19" s="101" t="s">
        <v>122</v>
      </c>
      <c r="C19" s="135">
        <v>35</v>
      </c>
      <c r="D19" s="136">
        <v>51</v>
      </c>
      <c r="E19" s="136">
        <v>58</v>
      </c>
      <c r="F19" s="137">
        <v>47</v>
      </c>
      <c r="G19" s="135">
        <v>7</v>
      </c>
      <c r="H19" s="136">
        <v>1</v>
      </c>
      <c r="I19" s="136">
        <v>2</v>
      </c>
      <c r="J19" s="137">
        <v>3</v>
      </c>
    </row>
    <row r="20" spans="1:10" x14ac:dyDescent="0.25">
      <c r="A20" s="101" t="s">
        <v>183</v>
      </c>
      <c r="B20" s="101" t="s">
        <v>123</v>
      </c>
      <c r="C20" s="135">
        <v>37</v>
      </c>
      <c r="D20" s="136">
        <v>62</v>
      </c>
      <c r="E20" s="136">
        <v>22</v>
      </c>
      <c r="F20" s="137">
        <v>13</v>
      </c>
      <c r="G20" s="135">
        <v>4</v>
      </c>
      <c r="H20" s="136">
        <v>3</v>
      </c>
      <c r="I20" s="136">
        <v>2</v>
      </c>
      <c r="J20" s="137">
        <v>1</v>
      </c>
    </row>
    <row r="21" spans="1:10" x14ac:dyDescent="0.25">
      <c r="A21" s="101" t="s">
        <v>184</v>
      </c>
      <c r="B21" s="101" t="s">
        <v>124</v>
      </c>
      <c r="C21" s="135">
        <v>12</v>
      </c>
      <c r="D21" s="136">
        <v>54</v>
      </c>
      <c r="E21" s="136">
        <v>29</v>
      </c>
      <c r="F21" s="137">
        <v>36</v>
      </c>
      <c r="G21" s="135">
        <v>8</v>
      </c>
      <c r="H21" s="136">
        <v>16</v>
      </c>
      <c r="I21" s="136">
        <v>6</v>
      </c>
      <c r="J21" s="137">
        <v>0</v>
      </c>
    </row>
    <row r="22" spans="1:10" x14ac:dyDescent="0.25">
      <c r="A22" s="101" t="s">
        <v>185</v>
      </c>
      <c r="B22" s="101" t="s">
        <v>123</v>
      </c>
      <c r="C22" s="135">
        <v>30</v>
      </c>
      <c r="D22" s="136">
        <v>95</v>
      </c>
      <c r="E22" s="136">
        <v>34</v>
      </c>
      <c r="F22" s="137">
        <v>40</v>
      </c>
      <c r="G22" s="135">
        <v>4</v>
      </c>
      <c r="H22" s="136">
        <v>1</v>
      </c>
      <c r="I22" s="136">
        <v>1</v>
      </c>
      <c r="J22" s="137">
        <v>0</v>
      </c>
    </row>
    <row r="23" spans="1:10" x14ac:dyDescent="0.25">
      <c r="A23" s="101" t="s">
        <v>186</v>
      </c>
      <c r="B23" s="101" t="s">
        <v>124</v>
      </c>
      <c r="C23" s="135">
        <v>19</v>
      </c>
      <c r="D23" s="136">
        <v>14</v>
      </c>
      <c r="E23" s="136">
        <v>15</v>
      </c>
      <c r="F23" s="137">
        <v>12</v>
      </c>
      <c r="G23" s="135">
        <v>6</v>
      </c>
      <c r="H23" s="136">
        <v>3</v>
      </c>
      <c r="I23" s="136">
        <v>0</v>
      </c>
      <c r="J23" s="137">
        <v>6</v>
      </c>
    </row>
    <row r="24" spans="1:10" x14ac:dyDescent="0.25">
      <c r="A24" s="101" t="s">
        <v>187</v>
      </c>
      <c r="B24" s="101" t="s">
        <v>123</v>
      </c>
      <c r="C24" s="135">
        <v>4</v>
      </c>
      <c r="D24" s="136">
        <v>15</v>
      </c>
      <c r="E24" s="136">
        <v>4</v>
      </c>
      <c r="F24" s="137">
        <v>9</v>
      </c>
      <c r="G24" s="135">
        <v>0</v>
      </c>
      <c r="H24" s="136">
        <v>0</v>
      </c>
      <c r="I24" s="136">
        <v>0</v>
      </c>
      <c r="J24" s="137">
        <v>0</v>
      </c>
    </row>
    <row r="25" spans="1:10" x14ac:dyDescent="0.25">
      <c r="A25" s="101" t="s">
        <v>188</v>
      </c>
      <c r="B25" s="101" t="s">
        <v>122</v>
      </c>
      <c r="C25" s="135">
        <v>9</v>
      </c>
      <c r="D25" s="136">
        <v>7</v>
      </c>
      <c r="E25" s="136">
        <v>7</v>
      </c>
      <c r="F25" s="137">
        <v>5</v>
      </c>
      <c r="G25" s="135">
        <v>1</v>
      </c>
      <c r="H25" s="136">
        <v>3</v>
      </c>
      <c r="I25" s="136">
        <v>9</v>
      </c>
      <c r="J25" s="137">
        <v>3</v>
      </c>
    </row>
    <row r="26" spans="1:10" ht="15.75" thickBot="1" x14ac:dyDescent="0.3">
      <c r="A26" s="102" t="s">
        <v>189</v>
      </c>
      <c r="B26" s="102" t="s">
        <v>123</v>
      </c>
      <c r="C26" s="138">
        <v>28</v>
      </c>
      <c r="D26" s="133">
        <v>91</v>
      </c>
      <c r="E26" s="133">
        <v>23</v>
      </c>
      <c r="F26" s="134">
        <v>18</v>
      </c>
      <c r="G26" s="138">
        <v>14</v>
      </c>
      <c r="H26" s="133">
        <v>11</v>
      </c>
      <c r="I26" s="133">
        <v>4</v>
      </c>
      <c r="J26" s="134">
        <v>1</v>
      </c>
    </row>
  </sheetData>
  <mergeCells count="2">
    <mergeCell ref="C1:F1"/>
    <mergeCell ref="G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3"/>
  <sheetViews>
    <sheetView workbookViewId="0">
      <selection activeCell="A26" sqref="A26"/>
    </sheetView>
  </sheetViews>
  <sheetFormatPr defaultColWidth="12.42578125" defaultRowHeight="15" x14ac:dyDescent="0.25"/>
  <cols>
    <col min="1" max="1" width="8.140625" style="60" customWidth="1"/>
    <col min="2" max="2" width="12" style="60" bestFit="1" customWidth="1"/>
    <col min="3" max="14" width="17.28515625" style="15" customWidth="1"/>
    <col min="15" max="15" width="12.5703125" style="15" customWidth="1"/>
    <col min="16" max="26" width="12.42578125" style="15"/>
    <col min="27" max="38" width="11.5703125" style="15" customWidth="1"/>
    <col min="39" max="50" width="16.5703125" style="15" customWidth="1"/>
    <col min="51" max="62" width="16.7109375" style="15" customWidth="1"/>
    <col min="63" max="86" width="12.42578125" style="15"/>
    <col min="87" max="110" width="16.7109375" style="15" customWidth="1"/>
    <col min="111" max="16384" width="12.42578125" style="15"/>
  </cols>
  <sheetData>
    <row r="1" spans="1:122" ht="32.1" customHeight="1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5" t="s">
        <v>24</v>
      </c>
      <c r="AA1" s="4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5" t="s">
        <v>36</v>
      </c>
      <c r="AM1" s="6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  <c r="AV1" s="7" t="s">
        <v>46</v>
      </c>
      <c r="AW1" s="7" t="s">
        <v>47</v>
      </c>
      <c r="AX1" s="8" t="s">
        <v>48</v>
      </c>
      <c r="AY1" s="4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5" t="s">
        <v>60</v>
      </c>
      <c r="BK1" s="9" t="s">
        <v>61</v>
      </c>
      <c r="BL1" s="10" t="s">
        <v>62</v>
      </c>
      <c r="BM1" s="10" t="s">
        <v>63</v>
      </c>
      <c r="BN1" s="10" t="s">
        <v>64</v>
      </c>
      <c r="BO1" s="10" t="s">
        <v>65</v>
      </c>
      <c r="BP1" s="10" t="s">
        <v>66</v>
      </c>
      <c r="BQ1" s="10" t="s">
        <v>67</v>
      </c>
      <c r="BR1" s="10" t="s">
        <v>68</v>
      </c>
      <c r="BS1" s="10" t="s">
        <v>69</v>
      </c>
      <c r="BT1" s="10" t="s">
        <v>70</v>
      </c>
      <c r="BU1" s="10" t="s">
        <v>71</v>
      </c>
      <c r="BV1" s="11" t="s">
        <v>72</v>
      </c>
      <c r="BW1" s="9" t="s">
        <v>73</v>
      </c>
      <c r="BX1" s="10" t="s">
        <v>74</v>
      </c>
      <c r="BY1" s="10" t="s">
        <v>75</v>
      </c>
      <c r="BZ1" s="10" t="s">
        <v>76</v>
      </c>
      <c r="CA1" s="10" t="s">
        <v>77</v>
      </c>
      <c r="CB1" s="10" t="s">
        <v>78</v>
      </c>
      <c r="CC1" s="10" t="s">
        <v>79</v>
      </c>
      <c r="CD1" s="10" t="s">
        <v>80</v>
      </c>
      <c r="CE1" s="10" t="s">
        <v>81</v>
      </c>
      <c r="CF1" s="10" t="s">
        <v>82</v>
      </c>
      <c r="CG1" s="10" t="s">
        <v>83</v>
      </c>
      <c r="CH1" s="11" t="s">
        <v>84</v>
      </c>
      <c r="CI1" s="12" t="s">
        <v>85</v>
      </c>
      <c r="CJ1" s="13" t="s">
        <v>86</v>
      </c>
      <c r="CK1" s="13" t="s">
        <v>87</v>
      </c>
      <c r="CL1" s="13" t="s">
        <v>88</v>
      </c>
      <c r="CM1" s="13" t="s">
        <v>89</v>
      </c>
      <c r="CN1" s="13" t="s">
        <v>90</v>
      </c>
      <c r="CO1" s="13" t="s">
        <v>91</v>
      </c>
      <c r="CP1" s="13" t="s">
        <v>92</v>
      </c>
      <c r="CQ1" s="13" t="s">
        <v>93</v>
      </c>
      <c r="CR1" s="13" t="s">
        <v>94</v>
      </c>
      <c r="CS1" s="13" t="s">
        <v>95</v>
      </c>
      <c r="CT1" s="14" t="s">
        <v>96</v>
      </c>
      <c r="CU1" s="12" t="s">
        <v>97</v>
      </c>
      <c r="CV1" s="13" t="s">
        <v>98</v>
      </c>
      <c r="CW1" s="13" t="s">
        <v>99</v>
      </c>
      <c r="CX1" s="13" t="s">
        <v>100</v>
      </c>
      <c r="CY1" s="13" t="s">
        <v>101</v>
      </c>
      <c r="CZ1" s="13" t="s">
        <v>102</v>
      </c>
      <c r="DA1" s="13" t="s">
        <v>103</v>
      </c>
      <c r="DB1" s="13" t="s">
        <v>104</v>
      </c>
      <c r="DC1" s="13" t="s">
        <v>105</v>
      </c>
      <c r="DD1" s="13" t="s">
        <v>106</v>
      </c>
      <c r="DE1" s="13" t="s">
        <v>107</v>
      </c>
      <c r="DF1" s="14" t="s">
        <v>108</v>
      </c>
      <c r="DG1" s="12" t="s">
        <v>109</v>
      </c>
      <c r="DH1" s="13" t="s">
        <v>110</v>
      </c>
      <c r="DI1" s="12" t="s">
        <v>111</v>
      </c>
      <c r="DJ1" s="13" t="s">
        <v>112</v>
      </c>
      <c r="DK1" s="12" t="s">
        <v>113</v>
      </c>
      <c r="DL1" s="13" t="s">
        <v>114</v>
      </c>
      <c r="DM1" s="12" t="s">
        <v>115</v>
      </c>
      <c r="DN1" s="13" t="s">
        <v>116</v>
      </c>
      <c r="DO1" s="12" t="s">
        <v>117</v>
      </c>
      <c r="DP1" s="13" t="s">
        <v>118</v>
      </c>
      <c r="DQ1" s="12" t="s">
        <v>119</v>
      </c>
      <c r="DR1" s="13" t="s">
        <v>120</v>
      </c>
    </row>
    <row r="2" spans="1:122" x14ac:dyDescent="0.25">
      <c r="A2" s="16" t="s">
        <v>166</v>
      </c>
      <c r="B2" t="s">
        <v>121</v>
      </c>
      <c r="C2" s="19">
        <v>472</v>
      </c>
      <c r="D2" s="20">
        <v>464</v>
      </c>
      <c r="E2" s="20">
        <v>490</v>
      </c>
      <c r="F2" s="20">
        <v>473</v>
      </c>
      <c r="G2" s="20">
        <v>486</v>
      </c>
      <c r="H2" s="20">
        <v>482</v>
      </c>
      <c r="I2" s="20">
        <v>496</v>
      </c>
      <c r="J2" s="20">
        <v>494</v>
      </c>
      <c r="K2" s="20">
        <v>499</v>
      </c>
      <c r="L2" s="20">
        <v>500</v>
      </c>
      <c r="M2" s="20">
        <v>493</v>
      </c>
      <c r="N2" s="20">
        <v>496</v>
      </c>
      <c r="O2" s="24">
        <v>321.63</v>
      </c>
      <c r="P2" s="25">
        <v>320.94</v>
      </c>
      <c r="Q2" s="25">
        <v>308.79000000000002</v>
      </c>
      <c r="R2" s="25">
        <v>316.5</v>
      </c>
      <c r="S2" s="25">
        <v>322.74</v>
      </c>
      <c r="T2" s="25">
        <v>316.11</v>
      </c>
      <c r="U2" s="25">
        <v>334.17</v>
      </c>
      <c r="V2" s="25">
        <v>307.69</v>
      </c>
      <c r="W2" s="25">
        <v>316.44</v>
      </c>
      <c r="X2" s="25">
        <v>341.72</v>
      </c>
      <c r="Y2" s="25">
        <v>311.02</v>
      </c>
      <c r="Z2" s="26">
        <v>229.53</v>
      </c>
      <c r="AA2" s="24">
        <v>296.11</v>
      </c>
      <c r="AB2" s="25">
        <v>299.14</v>
      </c>
      <c r="AC2" s="25">
        <v>279.8</v>
      </c>
      <c r="AD2" s="25">
        <v>293.04000000000002</v>
      </c>
      <c r="AE2" s="25">
        <v>296.94</v>
      </c>
      <c r="AF2" s="25">
        <v>283.87</v>
      </c>
      <c r="AG2" s="25">
        <v>307.17</v>
      </c>
      <c r="AH2" s="25">
        <v>285.33999999999997</v>
      </c>
      <c r="AI2" s="25">
        <v>296.69</v>
      </c>
      <c r="AJ2" s="25">
        <v>316.88</v>
      </c>
      <c r="AK2" s="25">
        <v>280.12</v>
      </c>
      <c r="AL2" s="25">
        <v>193.53</v>
      </c>
      <c r="AM2" s="27">
        <f t="shared" ref="AM2:AM13" si="0">O2-AA2-AM$28</f>
        <v>22.689999999999998</v>
      </c>
      <c r="AN2" s="28">
        <f t="shared" ref="AN2:AN13" si="1">P2-AB2-AN$28</f>
        <v>18.840000000000032</v>
      </c>
      <c r="AO2" s="28">
        <f t="shared" ref="AO2:AO13" si="2">Q2-AC2-AO$28</f>
        <v>27.080000000000041</v>
      </c>
      <c r="AP2" s="28">
        <f t="shared" ref="AP2:AP13" si="3">R2-AD2-AP$28</f>
        <v>22.03000000000003</v>
      </c>
      <c r="AQ2" s="28">
        <f t="shared" ref="AQ2:AQ13" si="4">S2-AE2-AQ$28</f>
        <v>20.990000000000066</v>
      </c>
      <c r="AR2" s="28">
        <f t="shared" ref="AR2:AR13" si="5">T2-AF2-AR$28</f>
        <v>28.769999999999982</v>
      </c>
      <c r="AS2" s="28">
        <f t="shared" ref="AS2:AS13" si="6">U2-AG2-AS$28</f>
        <v>24.539999999999964</v>
      </c>
      <c r="AT2" s="28">
        <f t="shared" ref="AT2:AT13" si="7">V2-AH2-AT$28</f>
        <v>20.509999999999991</v>
      </c>
      <c r="AU2" s="28">
        <f t="shared" ref="AU2:AU13" si="8">W2-AI2-AU$28</f>
        <v>17.920000000000016</v>
      </c>
      <c r="AV2" s="28">
        <f t="shared" ref="AV2:AV13" si="9">X2-AJ2-AV$28</f>
        <v>23.28000000000003</v>
      </c>
      <c r="AW2" s="28">
        <f t="shared" ref="AW2:AW13" si="10">Y2-AK2-AW$28</f>
        <v>28.279999999999973</v>
      </c>
      <c r="AX2" s="29">
        <f t="shared" ref="AX2:AX13" si="11">Z2-AL2-AX$28</f>
        <v>34.44</v>
      </c>
      <c r="AY2" s="22">
        <f t="shared" ref="AY2:AY25" si="12">(AM2/C2)*1000</f>
        <v>48.072033898305087</v>
      </c>
      <c r="AZ2" s="22">
        <f t="shared" ref="AZ2:AZ25" si="13">(AN2/D2)*1000</f>
        <v>40.603448275862142</v>
      </c>
      <c r="BA2" s="22">
        <f t="shared" ref="BA2:BA25" si="14">(AO2/E2)*1000</f>
        <v>55.265306122449061</v>
      </c>
      <c r="BB2" s="22">
        <f t="shared" ref="BB2:BB25" si="15">(AP2/F2)*1000</f>
        <v>46.575052854122681</v>
      </c>
      <c r="BC2" s="22">
        <f t="shared" ref="BC2:BC25" si="16">(AQ2/G2)*1000</f>
        <v>43.189300411522765</v>
      </c>
      <c r="BD2" s="22">
        <f t="shared" ref="BD2:BD25" si="17">(AR2/H2)*1000</f>
        <v>59.688796680497887</v>
      </c>
      <c r="BE2" s="22">
        <f t="shared" ref="BE2:BE25" si="18">(AS2/I2)*1000</f>
        <v>49.475806451612826</v>
      </c>
      <c r="BF2" s="22">
        <f t="shared" ref="BF2:BF25" si="19">(AT2/J2)*1000</f>
        <v>41.518218623481765</v>
      </c>
      <c r="BG2" s="22">
        <f t="shared" ref="BG2:BG25" si="20">(AU2/K2)*1000</f>
        <v>35.911823647294625</v>
      </c>
      <c r="BH2" s="22">
        <f t="shared" ref="BH2:BH25" si="21">(AV2/L2)*1000</f>
        <v>46.560000000000059</v>
      </c>
      <c r="BI2" s="22">
        <f t="shared" ref="BI2:BI25" si="22">(AW2/M2)*1000</f>
        <v>57.363083164300143</v>
      </c>
      <c r="BJ2" s="23">
        <f t="shared" ref="BJ2:BJ25" si="23">(AX2/N2)*1000</f>
        <v>69.43548387096773</v>
      </c>
      <c r="BK2" s="24">
        <v>288.02</v>
      </c>
      <c r="BL2" s="25">
        <v>324.36</v>
      </c>
      <c r="BM2" s="25">
        <v>320.57</v>
      </c>
      <c r="BN2" s="25">
        <v>316.57</v>
      </c>
      <c r="BO2" s="25">
        <v>313</v>
      </c>
      <c r="BP2" s="25">
        <v>318.02999999999997</v>
      </c>
      <c r="BQ2" s="25">
        <v>315.48</v>
      </c>
      <c r="BR2" s="25">
        <v>312.29000000000002</v>
      </c>
      <c r="BS2" s="25">
        <v>307.25</v>
      </c>
      <c r="BT2" s="25">
        <v>334.12</v>
      </c>
      <c r="BU2" s="25">
        <v>331.94</v>
      </c>
      <c r="BV2" s="26">
        <v>234.94</v>
      </c>
      <c r="BW2" s="24">
        <v>281.39999999999998</v>
      </c>
      <c r="BX2" s="25">
        <v>319.58999999999997</v>
      </c>
      <c r="BY2" s="25">
        <v>316.88</v>
      </c>
      <c r="BZ2" s="25">
        <v>313.05</v>
      </c>
      <c r="CA2" s="25">
        <v>310.81</v>
      </c>
      <c r="CB2" s="25">
        <v>314.63</v>
      </c>
      <c r="CC2" s="25">
        <v>312.36</v>
      </c>
      <c r="CD2" s="25">
        <v>306.60000000000002</v>
      </c>
      <c r="CE2" s="25">
        <v>303.54000000000002</v>
      </c>
      <c r="CF2" s="25">
        <v>332.62</v>
      </c>
      <c r="CG2" s="25">
        <v>329.5</v>
      </c>
      <c r="CH2" s="25">
        <v>229.7</v>
      </c>
      <c r="CI2" s="21">
        <f>IF(CI30&lt;0,0,CI30)</f>
        <v>3.8899999999999864</v>
      </c>
      <c r="CJ2" s="22">
        <f t="shared" ref="CJ2:CT2" si="24">IF(CJ30&lt;0,0,CJ30)</f>
        <v>0.91000000000002501</v>
      </c>
      <c r="CK2" s="22">
        <f t="shared" si="24"/>
        <v>0.79000000000002046</v>
      </c>
      <c r="CL2" s="22">
        <f t="shared" si="24"/>
        <v>0.34999999999996589</v>
      </c>
      <c r="CM2" s="22">
        <f t="shared" si="24"/>
        <v>0</v>
      </c>
      <c r="CN2" s="22">
        <f>IF(CN30&lt;0,0,CN30)</f>
        <v>0</v>
      </c>
      <c r="CO2" s="22">
        <f t="shared" si="24"/>
        <v>0</v>
      </c>
      <c r="CP2" s="22">
        <f t="shared" si="24"/>
        <v>0.72999999999996135</v>
      </c>
      <c r="CQ2" s="22">
        <f t="shared" si="24"/>
        <v>1.4499999999999886</v>
      </c>
      <c r="CR2" s="22">
        <f t="shared" si="24"/>
        <v>6.9999999999993179E-2</v>
      </c>
      <c r="CS2" s="22">
        <f t="shared" si="24"/>
        <v>0.68999999999999773</v>
      </c>
      <c r="CT2" s="23">
        <f t="shared" si="24"/>
        <v>3.4800000000000182</v>
      </c>
      <c r="CU2" s="22">
        <f t="shared" ref="CU2:CV25" si="25">(CI2*0.789*0.1)/(C2/1000)</f>
        <v>0.65025635593220121</v>
      </c>
      <c r="CV2" s="22">
        <f t="shared" si="25"/>
        <v>0.15473922413793531</v>
      </c>
      <c r="CW2" s="22">
        <f t="shared" ref="CW2:CW25" si="26">(CK2*0.789*0.1)/(E2/1000)</f>
        <v>0.12720612244898288</v>
      </c>
      <c r="CX2" s="22">
        <f t="shared" ref="CX2:CX25" si="27">(CL2*0.789*0.1)/(F2/1000)</f>
        <v>5.8382663847774442E-2</v>
      </c>
      <c r="CY2" s="22">
        <f t="shared" ref="CY2:CY25" si="28">(CM2*0.789*0.1)/(G2/1000)</f>
        <v>0</v>
      </c>
      <c r="CZ2" s="22">
        <f t="shared" ref="CZ2:CZ25" si="29">(CN2*0.789*0.1)/(H2/1000)</f>
        <v>0</v>
      </c>
      <c r="DA2" s="22">
        <f t="shared" ref="DA2:DA25" si="30">(CO2*0.789*0.1)/(I2/1000)</f>
        <v>0</v>
      </c>
      <c r="DB2" s="22">
        <f t="shared" ref="DB2:DB25" si="31">(CP2*0.789*0.1)/(J2/1000)</f>
        <v>0.11659311740890073</v>
      </c>
      <c r="DC2" s="22">
        <f t="shared" ref="DC2:DC25" si="32">(CQ2*0.789*0.1)/(K2/1000)</f>
        <v>0.22926853707414652</v>
      </c>
      <c r="DD2" s="22">
        <f t="shared" ref="DD2:DD25" si="33">(CR2*0.789*0.1)/(L2/1000)</f>
        <v>1.1045999999998925E-2</v>
      </c>
      <c r="DE2" s="22">
        <f t="shared" ref="DE2:DE25" si="34">(CS2*0.789*0.1)/(M2/1000)</f>
        <v>0.11042799188640939</v>
      </c>
      <c r="DF2" s="23">
        <f t="shared" ref="DF2:DF25" si="35">(CT2*0.789*0.1)/(N2/1000)</f>
        <v>0.55357258064516424</v>
      </c>
      <c r="DG2" s="30">
        <f>(CI2/(CI2+AM2))*100</f>
        <v>14.635063957863013</v>
      </c>
      <c r="DH2" s="30">
        <f t="shared" ref="DH2:DR17" si="36">(CJ2/(CJ2+AN2))*100</f>
        <v>4.6075949367089741</v>
      </c>
      <c r="DI2" s="30">
        <f t="shared" si="36"/>
        <v>2.8345891639756684</v>
      </c>
      <c r="DJ2" s="30">
        <f t="shared" si="36"/>
        <v>1.5638963360141465</v>
      </c>
      <c r="DK2" s="30">
        <f t="shared" si="36"/>
        <v>0</v>
      </c>
      <c r="DL2" s="30">
        <f t="shared" si="36"/>
        <v>0</v>
      </c>
      <c r="DM2" s="30">
        <f t="shared" si="36"/>
        <v>0</v>
      </c>
      <c r="DN2" s="30">
        <f t="shared" si="36"/>
        <v>3.436911487758771</v>
      </c>
      <c r="DO2" s="30">
        <f t="shared" si="36"/>
        <v>7.4858027878161497</v>
      </c>
      <c r="DP2" s="30">
        <f t="shared" si="36"/>
        <v>0.29978586723765782</v>
      </c>
      <c r="DQ2" s="30">
        <f t="shared" si="36"/>
        <v>2.3817742492233291</v>
      </c>
      <c r="DR2" s="30">
        <f t="shared" si="36"/>
        <v>9.1772151898734631</v>
      </c>
    </row>
    <row r="3" spans="1:122" x14ac:dyDescent="0.25">
      <c r="A3" s="31" t="s">
        <v>167</v>
      </c>
      <c r="B3" t="s">
        <v>122</v>
      </c>
      <c r="C3" s="17">
        <v>514</v>
      </c>
      <c r="D3" s="18">
        <v>510</v>
      </c>
      <c r="E3" s="18">
        <v>525</v>
      </c>
      <c r="F3" s="18">
        <v>520</v>
      </c>
      <c r="G3" s="18">
        <v>542</v>
      </c>
      <c r="H3" s="18">
        <v>530</v>
      </c>
      <c r="I3" s="18">
        <v>540</v>
      </c>
      <c r="J3" s="18">
        <v>538</v>
      </c>
      <c r="K3" s="18">
        <v>539</v>
      </c>
      <c r="L3" s="18">
        <v>539</v>
      </c>
      <c r="M3" s="18">
        <v>536</v>
      </c>
      <c r="N3" s="18">
        <v>540</v>
      </c>
      <c r="O3" s="24">
        <v>320.58</v>
      </c>
      <c r="P3" s="25">
        <v>321.93</v>
      </c>
      <c r="Q3" s="25">
        <v>310.23</v>
      </c>
      <c r="R3" s="25">
        <v>311.14</v>
      </c>
      <c r="S3" s="25">
        <v>318.56</v>
      </c>
      <c r="T3" s="25">
        <v>312.92</v>
      </c>
      <c r="U3" s="25">
        <v>323.88</v>
      </c>
      <c r="V3" s="25">
        <v>318.2</v>
      </c>
      <c r="W3" s="25">
        <v>309.89999999999998</v>
      </c>
      <c r="X3" s="25">
        <v>327.44</v>
      </c>
      <c r="Y3" s="25">
        <v>334.96</v>
      </c>
      <c r="Z3" s="26">
        <v>234.78</v>
      </c>
      <c r="AA3" s="24">
        <v>298.47000000000003</v>
      </c>
      <c r="AB3" s="25">
        <v>303</v>
      </c>
      <c r="AC3" s="25">
        <v>292.44</v>
      </c>
      <c r="AD3" s="25">
        <v>294.01</v>
      </c>
      <c r="AE3" s="25">
        <v>300.79000000000002</v>
      </c>
      <c r="AF3" s="25">
        <v>290.66000000000003</v>
      </c>
      <c r="AG3" s="25">
        <v>318.24</v>
      </c>
      <c r="AH3" s="25">
        <v>307.76</v>
      </c>
      <c r="AI3" s="25">
        <v>296.10000000000002</v>
      </c>
      <c r="AJ3" s="25">
        <v>316.27999999999997</v>
      </c>
      <c r="AK3" s="25">
        <v>313.10000000000002</v>
      </c>
      <c r="AL3" s="25">
        <v>212.62</v>
      </c>
      <c r="AM3" s="32">
        <f t="shared" si="0"/>
        <v>19.279999999999973</v>
      </c>
      <c r="AN3" s="33">
        <f t="shared" si="1"/>
        <v>15.970000000000027</v>
      </c>
      <c r="AO3" s="33">
        <f t="shared" si="2"/>
        <v>15.880000000000052</v>
      </c>
      <c r="AP3" s="33">
        <f t="shared" si="3"/>
        <v>15.700000000000045</v>
      </c>
      <c r="AQ3" s="33">
        <f t="shared" si="4"/>
        <v>12.960000000000036</v>
      </c>
      <c r="AR3" s="33">
        <f t="shared" si="5"/>
        <v>18.789999999999964</v>
      </c>
      <c r="AS3" s="33">
        <f t="shared" si="6"/>
        <v>3.17999999999995</v>
      </c>
      <c r="AT3" s="33">
        <f t="shared" si="7"/>
        <v>8.5999999999999659</v>
      </c>
      <c r="AU3" s="33">
        <f t="shared" si="8"/>
        <v>11.96999999999997</v>
      </c>
      <c r="AV3" s="33">
        <f t="shared" si="9"/>
        <v>9.6000000000000227</v>
      </c>
      <c r="AW3" s="33">
        <f t="shared" si="10"/>
        <v>19.239999999999952</v>
      </c>
      <c r="AX3" s="34">
        <f t="shared" si="11"/>
        <v>20.599999999999994</v>
      </c>
      <c r="AY3" s="25">
        <f t="shared" si="12"/>
        <v>37.509727626459096</v>
      </c>
      <c r="AZ3" s="25">
        <f t="shared" si="13"/>
        <v>31.313725490196134</v>
      </c>
      <c r="BA3" s="25">
        <f t="shared" si="14"/>
        <v>30.24761904761915</v>
      </c>
      <c r="BB3" s="25">
        <f t="shared" si="15"/>
        <v>30.192307692307779</v>
      </c>
      <c r="BC3" s="25">
        <f t="shared" si="16"/>
        <v>23.911439114391211</v>
      </c>
      <c r="BD3" s="25">
        <f t="shared" si="17"/>
        <v>35.452830188679172</v>
      </c>
      <c r="BE3" s="25">
        <f t="shared" si="18"/>
        <v>5.888888888888796</v>
      </c>
      <c r="BF3" s="25">
        <f t="shared" si="19"/>
        <v>15.9851301115241</v>
      </c>
      <c r="BG3" s="25">
        <f t="shared" si="20"/>
        <v>22.207792207792153</v>
      </c>
      <c r="BH3" s="25">
        <f t="shared" si="21"/>
        <v>17.810760667903569</v>
      </c>
      <c r="BI3" s="25">
        <f t="shared" si="22"/>
        <v>35.895522388059611</v>
      </c>
      <c r="BJ3" s="26">
        <f t="shared" si="23"/>
        <v>38.148148148148138</v>
      </c>
      <c r="BK3" s="24">
        <v>280.79000000000002</v>
      </c>
      <c r="BL3" s="25">
        <v>321.73</v>
      </c>
      <c r="BM3" s="25">
        <v>310.87</v>
      </c>
      <c r="BN3" s="25">
        <v>309.92</v>
      </c>
      <c r="BO3" s="25">
        <v>300.35000000000002</v>
      </c>
      <c r="BP3" s="25">
        <v>307.14999999999998</v>
      </c>
      <c r="BQ3" s="25">
        <v>296.77999999999997</v>
      </c>
      <c r="BR3" s="25">
        <v>274.68</v>
      </c>
      <c r="BS3" s="25">
        <v>251.71</v>
      </c>
      <c r="BT3" s="25">
        <v>332.78</v>
      </c>
      <c r="BU3" s="25">
        <v>314.64</v>
      </c>
      <c r="BV3" s="26">
        <v>235.88</v>
      </c>
      <c r="BW3" s="24">
        <v>271.83</v>
      </c>
      <c r="BX3" s="25">
        <v>314.12</v>
      </c>
      <c r="BY3" s="25">
        <v>301.45999999999998</v>
      </c>
      <c r="BZ3" s="25">
        <v>301.01</v>
      </c>
      <c r="CA3" s="25">
        <v>287.36</v>
      </c>
      <c r="CB3" s="25">
        <v>296.18</v>
      </c>
      <c r="CC3" s="25">
        <v>274.77</v>
      </c>
      <c r="CD3" s="25">
        <v>252.6</v>
      </c>
      <c r="CE3" s="25">
        <v>228.68</v>
      </c>
      <c r="CF3" s="25">
        <v>316</v>
      </c>
      <c r="CG3" s="25">
        <v>297.88</v>
      </c>
      <c r="CH3" s="25">
        <v>229.28</v>
      </c>
      <c r="CI3" s="24">
        <f t="shared" ref="CI3:CT9" si="37">IF(CI31&lt;0,0,CI31)</f>
        <v>6.2300000000000182</v>
      </c>
      <c r="CJ3" s="25">
        <f t="shared" si="37"/>
        <v>3.75</v>
      </c>
      <c r="CK3" s="25">
        <f t="shared" si="37"/>
        <v>6.5100000000000477</v>
      </c>
      <c r="CL3" s="25">
        <f t="shared" si="37"/>
        <v>5.7400000000000091</v>
      </c>
      <c r="CM3" s="25">
        <f t="shared" si="37"/>
        <v>9.25</v>
      </c>
      <c r="CN3" s="25">
        <f t="shared" si="37"/>
        <v>7.4699999999999704</v>
      </c>
      <c r="CO3" s="25">
        <f t="shared" si="37"/>
        <v>18.850000000000023</v>
      </c>
      <c r="CP3" s="25">
        <f t="shared" si="37"/>
        <v>17.119999999999976</v>
      </c>
      <c r="CQ3" s="25">
        <f t="shared" si="37"/>
        <v>20.77000000000001</v>
      </c>
      <c r="CR3" s="25">
        <f t="shared" si="37"/>
        <v>15.349999999999966</v>
      </c>
      <c r="CS3" s="25">
        <f t="shared" si="37"/>
        <v>15.009999999999991</v>
      </c>
      <c r="CT3" s="25">
        <f t="shared" si="37"/>
        <v>4.8400000000000034</v>
      </c>
      <c r="CU3" s="79">
        <f t="shared" ref="CU3:CU25" si="38">(CI3*0.789*0.1)/(C3/1000)</f>
        <v>0.9563171206225709</v>
      </c>
      <c r="CV3" s="25">
        <f t="shared" si="25"/>
        <v>0.58014705882352946</v>
      </c>
      <c r="CW3" s="25">
        <f t="shared" si="26"/>
        <v>0.97836000000000722</v>
      </c>
      <c r="CX3" s="25">
        <f t="shared" si="27"/>
        <v>0.87093461538461681</v>
      </c>
      <c r="CY3" s="25">
        <f t="shared" si="28"/>
        <v>1.346540590405904</v>
      </c>
      <c r="CZ3" s="25">
        <f t="shared" si="29"/>
        <v>1.1120433962264109</v>
      </c>
      <c r="DA3" s="25">
        <f t="shared" si="30"/>
        <v>2.7541944444444475</v>
      </c>
      <c r="DB3" s="25">
        <f t="shared" si="31"/>
        <v>2.5107211895910746</v>
      </c>
      <c r="DC3" s="25">
        <f t="shared" si="32"/>
        <v>3.0403580705009294</v>
      </c>
      <c r="DD3" s="25">
        <f t="shared" si="33"/>
        <v>2.2469666048237431</v>
      </c>
      <c r="DE3" s="25">
        <f t="shared" si="34"/>
        <v>2.2094944029850736</v>
      </c>
      <c r="DF3" s="26">
        <f t="shared" si="35"/>
        <v>0.70717777777777835</v>
      </c>
      <c r="DG3" s="30">
        <f t="shared" ref="DG3:DR25" si="39">(CI3/(CI3+AM3))*100</f>
        <v>24.421795374363075</v>
      </c>
      <c r="DH3" s="30">
        <f t="shared" si="36"/>
        <v>19.016227180527356</v>
      </c>
      <c r="DI3" s="30">
        <f t="shared" si="36"/>
        <v>29.075480125055915</v>
      </c>
      <c r="DJ3" s="30">
        <f t="shared" si="36"/>
        <v>26.77238805970147</v>
      </c>
      <c r="DK3" s="30">
        <f t="shared" si="36"/>
        <v>41.647906348491603</v>
      </c>
      <c r="DL3" s="30">
        <f t="shared" si="36"/>
        <v>28.446306169078404</v>
      </c>
      <c r="DM3" s="30">
        <f t="shared" si="36"/>
        <v>85.565138447571698</v>
      </c>
      <c r="DN3" s="30">
        <f t="shared" si="36"/>
        <v>66.562986003110481</v>
      </c>
      <c r="DO3" s="30">
        <f t="shared" si="36"/>
        <v>63.439218081857128</v>
      </c>
      <c r="DP3" s="30">
        <f t="shared" si="36"/>
        <v>61.523046092184266</v>
      </c>
      <c r="DQ3" s="30">
        <f t="shared" si="36"/>
        <v>43.824817518248224</v>
      </c>
      <c r="DR3" s="30">
        <f t="shared" si="36"/>
        <v>19.025157232704419</v>
      </c>
    </row>
    <row r="4" spans="1:122" x14ac:dyDescent="0.25">
      <c r="A4" s="31" t="s">
        <v>168</v>
      </c>
      <c r="B4" t="s">
        <v>123</v>
      </c>
      <c r="C4" s="17">
        <v>460</v>
      </c>
      <c r="D4" s="18">
        <v>450</v>
      </c>
      <c r="E4" s="18">
        <v>465</v>
      </c>
      <c r="F4" s="18">
        <v>461</v>
      </c>
      <c r="G4" s="18">
        <v>479</v>
      </c>
      <c r="H4" s="18">
        <v>474</v>
      </c>
      <c r="I4" s="18">
        <v>490</v>
      </c>
      <c r="J4" s="18">
        <v>494</v>
      </c>
      <c r="K4" s="18">
        <v>490</v>
      </c>
      <c r="L4" s="18">
        <v>493</v>
      </c>
      <c r="M4" s="18">
        <v>491</v>
      </c>
      <c r="N4" s="18">
        <v>496</v>
      </c>
      <c r="O4" s="24">
        <v>314.72000000000003</v>
      </c>
      <c r="P4" s="25">
        <v>308.64999999999998</v>
      </c>
      <c r="Q4" s="25">
        <v>305.86</v>
      </c>
      <c r="R4" s="25">
        <v>317.67</v>
      </c>
      <c r="S4" s="25">
        <v>322.27</v>
      </c>
      <c r="T4" s="25">
        <v>316.42</v>
      </c>
      <c r="U4" s="25">
        <v>324.7</v>
      </c>
      <c r="V4" s="25">
        <v>301.56</v>
      </c>
      <c r="W4" s="25">
        <v>312.51</v>
      </c>
      <c r="X4" s="25">
        <v>342.44</v>
      </c>
      <c r="Y4" s="25">
        <v>329.28</v>
      </c>
      <c r="Z4" s="26">
        <v>237.09</v>
      </c>
      <c r="AA4" s="24">
        <v>294.32</v>
      </c>
      <c r="AB4" s="25">
        <v>290.54000000000002</v>
      </c>
      <c r="AC4" s="25">
        <v>285.22000000000003</v>
      </c>
      <c r="AD4" s="25">
        <v>303.60000000000002</v>
      </c>
      <c r="AE4" s="25">
        <v>297.64</v>
      </c>
      <c r="AF4" s="25">
        <v>294.70999999999998</v>
      </c>
      <c r="AG4" s="25">
        <v>301.60000000000002</v>
      </c>
      <c r="AH4" s="25">
        <v>278.73</v>
      </c>
      <c r="AI4" s="25">
        <v>294.20999999999998</v>
      </c>
      <c r="AJ4" s="25">
        <v>323.04000000000002</v>
      </c>
      <c r="AK4" s="25">
        <v>305.5</v>
      </c>
      <c r="AL4" s="25">
        <v>223.17</v>
      </c>
      <c r="AM4" s="32">
        <f t="shared" si="0"/>
        <v>17.57000000000005</v>
      </c>
      <c r="AN4" s="33">
        <f t="shared" si="1"/>
        <v>15.149999999999977</v>
      </c>
      <c r="AO4" s="33">
        <f t="shared" si="2"/>
        <v>18.730000000000018</v>
      </c>
      <c r="AP4" s="33">
        <f t="shared" si="3"/>
        <v>12.640000000000043</v>
      </c>
      <c r="AQ4" s="33">
        <f t="shared" si="4"/>
        <v>19.82000000000005</v>
      </c>
      <c r="AR4" s="33">
        <f t="shared" si="5"/>
        <v>18.240000000000009</v>
      </c>
      <c r="AS4" s="33">
        <f t="shared" si="6"/>
        <v>20.63999999999993</v>
      </c>
      <c r="AT4" s="33">
        <f t="shared" si="7"/>
        <v>20.989999999999952</v>
      </c>
      <c r="AU4" s="33">
        <f t="shared" si="8"/>
        <v>16.470000000000027</v>
      </c>
      <c r="AV4" s="33">
        <f t="shared" si="9"/>
        <v>17.839999999999975</v>
      </c>
      <c r="AW4" s="33">
        <f t="shared" si="10"/>
        <v>21.159999999999968</v>
      </c>
      <c r="AX4" s="34">
        <f t="shared" si="11"/>
        <v>12.360000000000014</v>
      </c>
      <c r="AY4" s="25">
        <f t="shared" si="12"/>
        <v>38.195652173913153</v>
      </c>
      <c r="AZ4" s="25">
        <f t="shared" si="13"/>
        <v>33.666666666666615</v>
      </c>
      <c r="BA4" s="25">
        <f t="shared" si="14"/>
        <v>40.279569892473162</v>
      </c>
      <c r="BB4" s="25">
        <f t="shared" si="15"/>
        <v>27.418655097613975</v>
      </c>
      <c r="BC4" s="25">
        <f t="shared" si="16"/>
        <v>41.377870563674421</v>
      </c>
      <c r="BD4" s="25">
        <f t="shared" si="17"/>
        <v>38.481012658227868</v>
      </c>
      <c r="BE4" s="25">
        <f t="shared" si="18"/>
        <v>42.122448979591695</v>
      </c>
      <c r="BF4" s="25">
        <f t="shared" si="19"/>
        <v>42.489878542510027</v>
      </c>
      <c r="BG4" s="25">
        <f t="shared" si="20"/>
        <v>33.612244897959243</v>
      </c>
      <c r="BH4" s="25">
        <f t="shared" si="21"/>
        <v>36.186612576064853</v>
      </c>
      <c r="BI4" s="25">
        <f t="shared" si="22"/>
        <v>43.095723014256556</v>
      </c>
      <c r="BJ4" s="26">
        <f t="shared" si="23"/>
        <v>24.919354838709705</v>
      </c>
      <c r="BK4" s="24">
        <v>286.79000000000002</v>
      </c>
      <c r="BL4" s="25">
        <v>319.85000000000002</v>
      </c>
      <c r="BM4" s="25">
        <v>307.33</v>
      </c>
      <c r="BN4" s="25">
        <v>304.01</v>
      </c>
      <c r="BO4" s="25">
        <v>300.93</v>
      </c>
      <c r="BP4" s="25">
        <v>310.58</v>
      </c>
      <c r="BQ4" s="25">
        <v>307.68</v>
      </c>
      <c r="BR4" s="25">
        <v>305.32</v>
      </c>
      <c r="BS4" s="25">
        <v>300.8</v>
      </c>
      <c r="BT4" s="25">
        <v>321.58999999999997</v>
      </c>
      <c r="BU4" s="25">
        <v>320.39999999999998</v>
      </c>
      <c r="BV4" s="26">
        <v>238.39</v>
      </c>
      <c r="BW4" s="24">
        <v>282.81</v>
      </c>
      <c r="BX4" s="25">
        <v>316.20999999999998</v>
      </c>
      <c r="BY4" s="25">
        <v>304.72000000000003</v>
      </c>
      <c r="BZ4" s="25">
        <v>302.24</v>
      </c>
      <c r="CA4" s="25">
        <v>299.17</v>
      </c>
      <c r="CB4" s="25">
        <v>307.20999999999998</v>
      </c>
      <c r="CC4" s="25">
        <v>305.36</v>
      </c>
      <c r="CD4" s="25">
        <v>301.88</v>
      </c>
      <c r="CE4" s="25">
        <v>296.52</v>
      </c>
      <c r="CF4" s="25">
        <v>319.51</v>
      </c>
      <c r="CG4" s="25">
        <v>317.2</v>
      </c>
      <c r="CH4" s="25">
        <v>235.76</v>
      </c>
      <c r="CI4" s="24">
        <f t="shared" si="37"/>
        <v>1.25</v>
      </c>
      <c r="CJ4" s="25">
        <f t="shared" si="37"/>
        <v>0</v>
      </c>
      <c r="CK4" s="25">
        <f t="shared" si="37"/>
        <v>0</v>
      </c>
      <c r="CL4" s="25">
        <f t="shared" si="37"/>
        <v>0</v>
      </c>
      <c r="CM4" s="25">
        <f t="shared" si="37"/>
        <v>0</v>
      </c>
      <c r="CN4" s="25">
        <f t="shared" si="37"/>
        <v>0</v>
      </c>
      <c r="CO4" s="25">
        <f t="shared" si="37"/>
        <v>0</v>
      </c>
      <c r="CP4" s="25">
        <f t="shared" si="37"/>
        <v>0</v>
      </c>
      <c r="CQ4" s="25">
        <f t="shared" si="37"/>
        <v>2.0200000000000387</v>
      </c>
      <c r="CR4" s="25">
        <f t="shared" si="37"/>
        <v>0.64999999999997726</v>
      </c>
      <c r="CS4" s="25">
        <f t="shared" si="37"/>
        <v>1.4499999999999886</v>
      </c>
      <c r="CT4" s="25">
        <f t="shared" si="37"/>
        <v>0.87000000000000455</v>
      </c>
      <c r="CU4" s="24">
        <f t="shared" si="38"/>
        <v>0.2144021739130435</v>
      </c>
      <c r="CV4" s="25">
        <f t="shared" si="25"/>
        <v>0</v>
      </c>
      <c r="CW4" s="25">
        <f t="shared" si="26"/>
        <v>0</v>
      </c>
      <c r="CX4" s="25">
        <f t="shared" si="27"/>
        <v>0</v>
      </c>
      <c r="CY4" s="25">
        <f t="shared" si="28"/>
        <v>0</v>
      </c>
      <c r="CZ4" s="25">
        <f t="shared" si="29"/>
        <v>0</v>
      </c>
      <c r="DA4" s="25">
        <f t="shared" si="30"/>
        <v>0</v>
      </c>
      <c r="DB4" s="25">
        <f t="shared" si="31"/>
        <v>0</v>
      </c>
      <c r="DC4" s="25">
        <f t="shared" si="32"/>
        <v>0.32526122448980221</v>
      </c>
      <c r="DD4" s="25">
        <f t="shared" si="33"/>
        <v>0.10402636916835337</v>
      </c>
      <c r="DE4" s="25">
        <f t="shared" si="34"/>
        <v>0.23300407331975381</v>
      </c>
      <c r="DF4" s="26">
        <f t="shared" si="35"/>
        <v>0.13839314516129106</v>
      </c>
      <c r="DG4" s="30">
        <f t="shared" si="39"/>
        <v>6.6418703506907377</v>
      </c>
      <c r="DH4" s="30">
        <f t="shared" si="36"/>
        <v>0</v>
      </c>
      <c r="DI4" s="30">
        <f t="shared" si="36"/>
        <v>0</v>
      </c>
      <c r="DJ4" s="30">
        <f t="shared" si="36"/>
        <v>0</v>
      </c>
      <c r="DK4" s="30">
        <f t="shared" si="36"/>
        <v>0</v>
      </c>
      <c r="DL4" s="30">
        <f t="shared" si="36"/>
        <v>0</v>
      </c>
      <c r="DM4" s="30">
        <f t="shared" si="36"/>
        <v>0</v>
      </c>
      <c r="DN4" s="30">
        <f t="shared" si="36"/>
        <v>0</v>
      </c>
      <c r="DO4" s="30">
        <f t="shared" si="36"/>
        <v>10.924824229313312</v>
      </c>
      <c r="DP4" s="30">
        <f t="shared" si="36"/>
        <v>3.5154137371551051</v>
      </c>
      <c r="DQ4" s="30">
        <f t="shared" si="36"/>
        <v>6.4130915524103997</v>
      </c>
      <c r="DR4" s="30">
        <f t="shared" si="36"/>
        <v>6.575963718820887</v>
      </c>
    </row>
    <row r="5" spans="1:122" x14ac:dyDescent="0.25">
      <c r="A5" s="31" t="s">
        <v>169</v>
      </c>
      <c r="B5" t="s">
        <v>124</v>
      </c>
      <c r="C5" s="17">
        <v>436</v>
      </c>
      <c r="D5" s="18">
        <v>435</v>
      </c>
      <c r="E5" s="18">
        <v>443</v>
      </c>
      <c r="F5" s="18">
        <v>439</v>
      </c>
      <c r="G5" s="18">
        <v>446</v>
      </c>
      <c r="H5" s="18">
        <v>450</v>
      </c>
      <c r="I5" s="18">
        <v>450</v>
      </c>
      <c r="J5" s="18">
        <v>460</v>
      </c>
      <c r="K5" s="18">
        <v>471</v>
      </c>
      <c r="L5" s="18">
        <v>472</v>
      </c>
      <c r="M5" s="18">
        <v>472</v>
      </c>
      <c r="N5" s="18">
        <v>474</v>
      </c>
      <c r="O5" s="24">
        <v>318.13</v>
      </c>
      <c r="P5" s="25">
        <v>314.67</v>
      </c>
      <c r="Q5" s="25">
        <v>319.42</v>
      </c>
      <c r="R5" s="25">
        <v>316</v>
      </c>
      <c r="S5" s="25">
        <v>326.62</v>
      </c>
      <c r="T5" s="25">
        <v>314.38</v>
      </c>
      <c r="U5" s="25">
        <v>340.53</v>
      </c>
      <c r="V5" s="25">
        <v>319.75</v>
      </c>
      <c r="W5" s="25">
        <v>305.33</v>
      </c>
      <c r="X5" s="25">
        <v>344.47</v>
      </c>
      <c r="Y5" s="25">
        <v>320.33</v>
      </c>
      <c r="Z5" s="26">
        <v>230.15</v>
      </c>
      <c r="AA5" s="24">
        <v>301.77</v>
      </c>
      <c r="AB5" s="25">
        <v>292.95999999999998</v>
      </c>
      <c r="AC5" s="25">
        <v>298.91000000000003</v>
      </c>
      <c r="AD5" s="25">
        <v>295.51</v>
      </c>
      <c r="AE5" s="25">
        <v>305.95999999999998</v>
      </c>
      <c r="AF5" s="25">
        <v>295.95999999999998</v>
      </c>
      <c r="AG5" s="25">
        <v>320.04000000000002</v>
      </c>
      <c r="AH5" s="25">
        <v>299.58999999999997</v>
      </c>
      <c r="AI5" s="25">
        <v>281.20999999999998</v>
      </c>
      <c r="AJ5" s="25">
        <v>325.18</v>
      </c>
      <c r="AK5" s="25">
        <v>291.19</v>
      </c>
      <c r="AL5" s="25">
        <v>216.93</v>
      </c>
      <c r="AM5" s="32">
        <f t="shared" si="0"/>
        <v>13.53000000000003</v>
      </c>
      <c r="AN5" s="33">
        <f t="shared" si="1"/>
        <v>18.750000000000057</v>
      </c>
      <c r="AO5" s="33">
        <f t="shared" si="2"/>
        <v>18.600000000000023</v>
      </c>
      <c r="AP5" s="33">
        <f t="shared" si="3"/>
        <v>19.060000000000059</v>
      </c>
      <c r="AQ5" s="33">
        <f t="shared" si="4"/>
        <v>15.85000000000008</v>
      </c>
      <c r="AR5" s="33">
        <f t="shared" si="5"/>
        <v>14.949999999999989</v>
      </c>
      <c r="AS5" s="33">
        <f t="shared" si="6"/>
        <v>18.029999999999916</v>
      </c>
      <c r="AT5" s="33">
        <f t="shared" si="7"/>
        <v>18.319999999999993</v>
      </c>
      <c r="AU5" s="33">
        <f t="shared" si="8"/>
        <v>22.29000000000002</v>
      </c>
      <c r="AV5" s="33">
        <f t="shared" si="9"/>
        <v>17.730000000000018</v>
      </c>
      <c r="AW5" s="33">
        <f t="shared" si="10"/>
        <v>26.519999999999982</v>
      </c>
      <c r="AX5" s="34">
        <f t="shared" si="11"/>
        <v>11.659999999999997</v>
      </c>
      <c r="AY5" s="25">
        <f t="shared" si="12"/>
        <v>31.032110091743188</v>
      </c>
      <c r="AZ5" s="25">
        <f t="shared" si="13"/>
        <v>43.103448275862199</v>
      </c>
      <c r="BA5" s="25">
        <f t="shared" si="14"/>
        <v>41.986455981941361</v>
      </c>
      <c r="BB5" s="25">
        <f t="shared" si="15"/>
        <v>43.41685649202747</v>
      </c>
      <c r="BC5" s="25">
        <f t="shared" si="16"/>
        <v>35.538116591928429</v>
      </c>
      <c r="BD5" s="25">
        <f t="shared" si="17"/>
        <v>33.222222222222193</v>
      </c>
      <c r="BE5" s="25">
        <f t="shared" si="18"/>
        <v>40.066666666666478</v>
      </c>
      <c r="BF5" s="25">
        <f t="shared" si="19"/>
        <v>39.826086956521728</v>
      </c>
      <c r="BG5" s="25">
        <f t="shared" si="20"/>
        <v>47.324840764331249</v>
      </c>
      <c r="BH5" s="25">
        <f t="shared" si="21"/>
        <v>37.563559322033939</v>
      </c>
      <c r="BI5" s="25">
        <f t="shared" si="22"/>
        <v>56.186440677966061</v>
      </c>
      <c r="BJ5" s="26">
        <f t="shared" si="23"/>
        <v>24.599156118143455</v>
      </c>
      <c r="BK5" s="24">
        <v>290.19</v>
      </c>
      <c r="BL5" s="25">
        <v>317.44</v>
      </c>
      <c r="BM5" s="25">
        <v>318.08999999999997</v>
      </c>
      <c r="BN5" s="25">
        <v>314.41000000000003</v>
      </c>
      <c r="BO5" s="25">
        <v>310.61</v>
      </c>
      <c r="BP5" s="25">
        <v>314.97000000000003</v>
      </c>
      <c r="BQ5" s="25">
        <v>312.75</v>
      </c>
      <c r="BR5" s="25">
        <v>309.25</v>
      </c>
      <c r="BS5" s="25">
        <v>305.22000000000003</v>
      </c>
      <c r="BT5" s="25">
        <v>319.08999999999997</v>
      </c>
      <c r="BU5" s="25">
        <v>321.76</v>
      </c>
      <c r="BV5" s="26">
        <v>231.2</v>
      </c>
      <c r="BW5" s="24">
        <v>285.07</v>
      </c>
      <c r="BX5" s="25">
        <v>312.73</v>
      </c>
      <c r="BY5" s="25">
        <v>313.97000000000003</v>
      </c>
      <c r="BZ5" s="25">
        <v>312.02999999999997</v>
      </c>
      <c r="CA5" s="25">
        <v>307.93</v>
      </c>
      <c r="CB5" s="25">
        <v>312.38</v>
      </c>
      <c r="CC5" s="25">
        <v>309.32</v>
      </c>
      <c r="CD5" s="25">
        <v>297.93</v>
      </c>
      <c r="CE5" s="25">
        <v>302.08</v>
      </c>
      <c r="CF5" s="25">
        <v>316.35000000000002</v>
      </c>
      <c r="CG5" s="25">
        <v>319.45999999999998</v>
      </c>
      <c r="CH5" s="25">
        <v>227.2</v>
      </c>
      <c r="CI5" s="24">
        <f t="shared" si="37"/>
        <v>2.3899999999999864</v>
      </c>
      <c r="CJ5" s="25">
        <f t="shared" si="37"/>
        <v>0.84999999999996589</v>
      </c>
      <c r="CK5" s="25">
        <f t="shared" si="37"/>
        <v>1.2199999999999704</v>
      </c>
      <c r="CL5" s="25">
        <f t="shared" si="37"/>
        <v>0</v>
      </c>
      <c r="CM5" s="25">
        <f t="shared" si="37"/>
        <v>0</v>
      </c>
      <c r="CN5" s="25">
        <f t="shared" si="37"/>
        <v>0</v>
      </c>
      <c r="CO5" s="25">
        <f t="shared" si="37"/>
        <v>0.27000000000003865</v>
      </c>
      <c r="CP5" s="25">
        <f t="shared" si="37"/>
        <v>6.3599999999999568</v>
      </c>
      <c r="CQ5" s="25">
        <f t="shared" si="37"/>
        <v>0.8800000000000523</v>
      </c>
      <c r="CR5" s="25">
        <f t="shared" si="37"/>
        <v>1.3099999999999454</v>
      </c>
      <c r="CS5" s="25">
        <f t="shared" si="37"/>
        <v>0.55000000000001137</v>
      </c>
      <c r="CT5" s="25">
        <f t="shared" si="37"/>
        <v>2.2400000000000091</v>
      </c>
      <c r="CU5" s="24">
        <f t="shared" si="38"/>
        <v>0.4325022935779792</v>
      </c>
      <c r="CV5" s="25">
        <f t="shared" si="25"/>
        <v>0.15417241379309726</v>
      </c>
      <c r="CW5" s="25">
        <f t="shared" si="26"/>
        <v>0.21728668171557039</v>
      </c>
      <c r="CX5" s="25">
        <f t="shared" si="27"/>
        <v>0</v>
      </c>
      <c r="CY5" s="25">
        <f t="shared" si="28"/>
        <v>0</v>
      </c>
      <c r="CZ5" s="25">
        <f t="shared" si="29"/>
        <v>0</v>
      </c>
      <c r="DA5" s="25">
        <f t="shared" si="30"/>
        <v>4.7340000000006779E-2</v>
      </c>
      <c r="DB5" s="25">
        <f t="shared" si="31"/>
        <v>1.090878260869558</v>
      </c>
      <c r="DC5" s="25">
        <f t="shared" si="32"/>
        <v>0.14741401273886229</v>
      </c>
      <c r="DD5" s="25">
        <f t="shared" si="33"/>
        <v>0.21898093220338075</v>
      </c>
      <c r="DE5" s="25">
        <f t="shared" si="34"/>
        <v>9.1938559322035818E-2</v>
      </c>
      <c r="DF5" s="26">
        <f t="shared" si="35"/>
        <v>0.37286075949367242</v>
      </c>
      <c r="DG5" s="30">
        <f t="shared" si="39"/>
        <v>15.012562814070252</v>
      </c>
      <c r="DH5" s="30">
        <f t="shared" si="36"/>
        <v>4.3367346938773723</v>
      </c>
      <c r="DI5" s="30">
        <f t="shared" si="36"/>
        <v>6.1553985872854229</v>
      </c>
      <c r="DJ5" s="30">
        <f t="shared" si="36"/>
        <v>0</v>
      </c>
      <c r="DK5" s="30">
        <f t="shared" si="36"/>
        <v>0</v>
      </c>
      <c r="DL5" s="30">
        <f t="shared" si="36"/>
        <v>0</v>
      </c>
      <c r="DM5" s="30">
        <f t="shared" si="36"/>
        <v>1.4754098360657888</v>
      </c>
      <c r="DN5" s="30">
        <f t="shared" si="36"/>
        <v>25.76985413290101</v>
      </c>
      <c r="DO5" s="30">
        <f t="shared" si="36"/>
        <v>3.7980146741478182</v>
      </c>
      <c r="DP5" s="30">
        <f t="shared" si="36"/>
        <v>6.880252100840063</v>
      </c>
      <c r="DQ5" s="30">
        <f t="shared" si="36"/>
        <v>2.031769486516481</v>
      </c>
      <c r="DR5" s="30">
        <f t="shared" si="36"/>
        <v>16.115107913669124</v>
      </c>
    </row>
    <row r="6" spans="1:122" x14ac:dyDescent="0.25">
      <c r="A6" s="31" t="s">
        <v>170</v>
      </c>
      <c r="B6" t="s">
        <v>123</v>
      </c>
      <c r="C6" s="17">
        <v>504</v>
      </c>
      <c r="D6" s="18">
        <v>495</v>
      </c>
      <c r="E6" s="18">
        <v>521</v>
      </c>
      <c r="F6" s="18">
        <v>503</v>
      </c>
      <c r="G6" s="18">
        <v>527</v>
      </c>
      <c r="H6" s="18">
        <v>523</v>
      </c>
      <c r="I6" s="18">
        <v>525</v>
      </c>
      <c r="J6" s="18">
        <v>528</v>
      </c>
      <c r="K6" s="18">
        <v>519</v>
      </c>
      <c r="L6" s="18">
        <v>522</v>
      </c>
      <c r="M6" s="18">
        <v>517</v>
      </c>
      <c r="N6" s="18">
        <v>518</v>
      </c>
      <c r="O6" s="24">
        <v>323.29000000000002</v>
      </c>
      <c r="P6" s="25">
        <v>320.42</v>
      </c>
      <c r="Q6" s="25">
        <v>305.12</v>
      </c>
      <c r="R6" s="25">
        <v>315.36</v>
      </c>
      <c r="S6" s="25">
        <v>319.54000000000002</v>
      </c>
      <c r="T6" s="25">
        <v>323.27</v>
      </c>
      <c r="U6" s="25">
        <v>322.36</v>
      </c>
      <c r="V6" s="25">
        <v>292.45999999999998</v>
      </c>
      <c r="W6" s="25">
        <v>310.29000000000002</v>
      </c>
      <c r="X6" s="25">
        <v>328.35</v>
      </c>
      <c r="Y6" s="25">
        <v>333.14</v>
      </c>
      <c r="Z6" s="26">
        <v>239.58</v>
      </c>
      <c r="AA6" s="24">
        <v>299.70999999999998</v>
      </c>
      <c r="AB6" s="25">
        <v>297.11</v>
      </c>
      <c r="AC6" s="25">
        <v>277.54000000000002</v>
      </c>
      <c r="AD6" s="25">
        <v>294.41000000000003</v>
      </c>
      <c r="AE6" s="25">
        <v>285.56</v>
      </c>
      <c r="AF6" s="25">
        <v>290.08</v>
      </c>
      <c r="AG6" s="25">
        <v>292.54000000000002</v>
      </c>
      <c r="AH6" s="25">
        <v>261.5</v>
      </c>
      <c r="AI6" s="25">
        <v>282.13</v>
      </c>
      <c r="AJ6" s="25">
        <v>293.62</v>
      </c>
      <c r="AK6" s="25">
        <v>301.35000000000002</v>
      </c>
      <c r="AL6" s="25">
        <v>214.88</v>
      </c>
      <c r="AM6" s="32">
        <f t="shared" si="0"/>
        <v>20.750000000000057</v>
      </c>
      <c r="AN6" s="33">
        <f t="shared" si="1"/>
        <v>20.350000000000023</v>
      </c>
      <c r="AO6" s="33">
        <f t="shared" si="2"/>
        <v>25.670000000000016</v>
      </c>
      <c r="AP6" s="33">
        <f t="shared" si="3"/>
        <v>19.520000000000039</v>
      </c>
      <c r="AQ6" s="33">
        <f t="shared" si="4"/>
        <v>29.170000000000073</v>
      </c>
      <c r="AR6" s="33">
        <f t="shared" si="5"/>
        <v>29.71999999999997</v>
      </c>
      <c r="AS6" s="33">
        <f t="shared" si="6"/>
        <v>27.359999999999957</v>
      </c>
      <c r="AT6" s="33">
        <f t="shared" si="7"/>
        <v>29.119999999999948</v>
      </c>
      <c r="AU6" s="33">
        <f t="shared" si="8"/>
        <v>26.330000000000041</v>
      </c>
      <c r="AV6" s="33">
        <f t="shared" si="9"/>
        <v>33.170000000000016</v>
      </c>
      <c r="AW6" s="33">
        <f t="shared" si="10"/>
        <v>29.169999999999959</v>
      </c>
      <c r="AX6" s="34">
        <f t="shared" si="11"/>
        <v>23.140000000000015</v>
      </c>
      <c r="AY6" s="25">
        <f t="shared" si="12"/>
        <v>41.170634920635031</v>
      </c>
      <c r="AZ6" s="25">
        <f t="shared" si="13"/>
        <v>41.111111111111157</v>
      </c>
      <c r="BA6" s="25">
        <f t="shared" si="14"/>
        <v>49.270633397312892</v>
      </c>
      <c r="BB6" s="25">
        <f t="shared" si="15"/>
        <v>38.807157057654152</v>
      </c>
      <c r="BC6" s="25">
        <f t="shared" si="16"/>
        <v>55.351043643263893</v>
      </c>
      <c r="BD6" s="25">
        <f t="shared" si="17"/>
        <v>56.826003824091721</v>
      </c>
      <c r="BE6" s="25">
        <f t="shared" si="18"/>
        <v>52.114285714285636</v>
      </c>
      <c r="BF6" s="25">
        <f t="shared" si="19"/>
        <v>55.151515151515056</v>
      </c>
      <c r="BG6" s="25">
        <f t="shared" si="20"/>
        <v>50.732177263969255</v>
      </c>
      <c r="BH6" s="25">
        <f t="shared" si="21"/>
        <v>63.544061302682017</v>
      </c>
      <c r="BI6" s="25">
        <f t="shared" si="22"/>
        <v>56.421663442939959</v>
      </c>
      <c r="BJ6" s="26">
        <f t="shared" si="23"/>
        <v>44.671814671814701</v>
      </c>
      <c r="BK6" s="24">
        <v>284.06</v>
      </c>
      <c r="BL6" s="25">
        <v>328</v>
      </c>
      <c r="BM6" s="25">
        <v>315.52999999999997</v>
      </c>
      <c r="BN6" s="25">
        <v>316.64999999999998</v>
      </c>
      <c r="BO6" s="25">
        <v>314.45999999999998</v>
      </c>
      <c r="BP6" s="25">
        <v>312.08999999999997</v>
      </c>
      <c r="BQ6" s="25">
        <v>308.11</v>
      </c>
      <c r="BR6" s="25">
        <v>303.95999999999998</v>
      </c>
      <c r="BS6" s="25">
        <v>298.32</v>
      </c>
      <c r="BT6" s="25">
        <v>329.85</v>
      </c>
      <c r="BU6" s="25">
        <v>329.17</v>
      </c>
      <c r="BV6" s="26">
        <v>229.72</v>
      </c>
      <c r="BW6" s="24">
        <v>280.17</v>
      </c>
      <c r="BX6" s="25">
        <v>320.93</v>
      </c>
      <c r="BY6" s="25">
        <v>313.2</v>
      </c>
      <c r="BZ6" s="25">
        <v>314.7</v>
      </c>
      <c r="CA6" s="25">
        <v>312.16000000000003</v>
      </c>
      <c r="CB6" s="25">
        <v>307.35000000000002</v>
      </c>
      <c r="CC6" s="25">
        <v>304</v>
      </c>
      <c r="CD6" s="25">
        <v>290.81</v>
      </c>
      <c r="CE6" s="25">
        <v>292.7</v>
      </c>
      <c r="CF6" s="25">
        <v>327.94</v>
      </c>
      <c r="CG6" s="25">
        <v>325.87</v>
      </c>
      <c r="CH6" s="25">
        <v>226.56</v>
      </c>
      <c r="CI6" s="24">
        <f t="shared" si="37"/>
        <v>1.1599999999999682</v>
      </c>
      <c r="CJ6" s="25">
        <f t="shared" si="37"/>
        <v>3.2099999999999795</v>
      </c>
      <c r="CK6" s="25">
        <f t="shared" si="37"/>
        <v>0</v>
      </c>
      <c r="CL6" s="25">
        <f t="shared" si="37"/>
        <v>0</v>
      </c>
      <c r="CM6" s="25">
        <f t="shared" si="37"/>
        <v>0</v>
      </c>
      <c r="CN6" s="25">
        <f t="shared" si="37"/>
        <v>1.2399999999999523</v>
      </c>
      <c r="CO6" s="25">
        <f t="shared" si="37"/>
        <v>0.95000000000004547</v>
      </c>
      <c r="CP6" s="25">
        <f t="shared" si="37"/>
        <v>8.1899999999999409</v>
      </c>
      <c r="CQ6" s="25">
        <f t="shared" si="37"/>
        <v>3.3600000000000136</v>
      </c>
      <c r="CR6" s="25">
        <f t="shared" si="37"/>
        <v>0.48000000000001819</v>
      </c>
      <c r="CS6" s="25">
        <f t="shared" si="37"/>
        <v>1.5500000000000114</v>
      </c>
      <c r="CT6" s="25">
        <f t="shared" si="37"/>
        <v>1.4000000000000057</v>
      </c>
      <c r="CU6" s="24">
        <f t="shared" si="38"/>
        <v>0.18159523809523312</v>
      </c>
      <c r="CV6" s="25">
        <f t="shared" si="25"/>
        <v>0.51165454545454225</v>
      </c>
      <c r="CW6" s="25">
        <f t="shared" si="26"/>
        <v>0</v>
      </c>
      <c r="CX6" s="25">
        <f t="shared" si="27"/>
        <v>0</v>
      </c>
      <c r="CY6" s="25">
        <f t="shared" si="28"/>
        <v>0</v>
      </c>
      <c r="CZ6" s="25">
        <f t="shared" si="29"/>
        <v>0.18706692160611135</v>
      </c>
      <c r="DA6" s="25">
        <f t="shared" si="30"/>
        <v>0.14277142857143543</v>
      </c>
      <c r="DB6" s="25">
        <f t="shared" si="31"/>
        <v>1.2238465909090821</v>
      </c>
      <c r="DC6" s="25">
        <f t="shared" si="32"/>
        <v>0.51079768786127366</v>
      </c>
      <c r="DD6" s="25">
        <f t="shared" si="33"/>
        <v>7.2551724137933787E-2</v>
      </c>
      <c r="DE6" s="25">
        <f t="shared" si="34"/>
        <v>0.23654738878143311</v>
      </c>
      <c r="DF6" s="26">
        <f t="shared" si="35"/>
        <v>0.21324324324324409</v>
      </c>
      <c r="DG6" s="30">
        <f t="shared" si="39"/>
        <v>5.2943861250569002</v>
      </c>
      <c r="DH6" s="30">
        <f t="shared" si="36"/>
        <v>13.624787775891253</v>
      </c>
      <c r="DI6" s="30">
        <f t="shared" si="36"/>
        <v>0</v>
      </c>
      <c r="DJ6" s="30">
        <f t="shared" si="36"/>
        <v>0</v>
      </c>
      <c r="DK6" s="30">
        <f t="shared" si="36"/>
        <v>0</v>
      </c>
      <c r="DL6" s="30">
        <f t="shared" si="36"/>
        <v>4.0051679586561866</v>
      </c>
      <c r="DM6" s="30">
        <f t="shared" si="36"/>
        <v>3.3557046979867375</v>
      </c>
      <c r="DN6" s="30">
        <f t="shared" si="36"/>
        <v>21.951219512195031</v>
      </c>
      <c r="DO6" s="30">
        <f t="shared" si="36"/>
        <v>11.316941731222659</v>
      </c>
      <c r="DP6" s="30">
        <f t="shared" si="36"/>
        <v>1.4264487369985666</v>
      </c>
      <c r="DQ6" s="30">
        <f t="shared" si="36"/>
        <v>5.0455729166667087</v>
      </c>
      <c r="DR6" s="30">
        <f t="shared" si="36"/>
        <v>5.704971475142643</v>
      </c>
    </row>
    <row r="7" spans="1:122" x14ac:dyDescent="0.25">
      <c r="A7" s="31" t="s">
        <v>171</v>
      </c>
      <c r="B7" t="s">
        <v>124</v>
      </c>
      <c r="C7" s="17">
        <v>512</v>
      </c>
      <c r="D7" s="18">
        <v>496</v>
      </c>
      <c r="E7" s="18">
        <v>530</v>
      </c>
      <c r="F7" s="18">
        <v>510</v>
      </c>
      <c r="G7" s="18">
        <v>530</v>
      </c>
      <c r="H7" s="18">
        <v>520</v>
      </c>
      <c r="I7" s="18">
        <v>532</v>
      </c>
      <c r="J7" s="18">
        <v>530</v>
      </c>
      <c r="K7" s="18">
        <v>524</v>
      </c>
      <c r="L7" s="18">
        <v>528</v>
      </c>
      <c r="M7" s="18">
        <v>524</v>
      </c>
      <c r="N7" s="18">
        <v>526</v>
      </c>
      <c r="O7" s="24">
        <v>323.3</v>
      </c>
      <c r="P7" s="25">
        <v>317.20999999999998</v>
      </c>
      <c r="Q7" s="25">
        <v>305.63</v>
      </c>
      <c r="R7" s="25">
        <v>315.89</v>
      </c>
      <c r="S7" s="25">
        <v>319.49</v>
      </c>
      <c r="T7" s="25">
        <v>322.93</v>
      </c>
      <c r="U7" s="25">
        <v>326.95999999999998</v>
      </c>
      <c r="V7" s="25">
        <v>290.27</v>
      </c>
      <c r="W7" s="25">
        <v>330.28</v>
      </c>
      <c r="X7" s="25">
        <v>332.69</v>
      </c>
      <c r="Y7" s="25">
        <v>326.22000000000003</v>
      </c>
      <c r="Z7" s="26">
        <v>234.83</v>
      </c>
      <c r="AA7" s="24">
        <v>296.39999999999998</v>
      </c>
      <c r="AB7" s="25">
        <v>287.32</v>
      </c>
      <c r="AC7" s="25">
        <v>279.43</v>
      </c>
      <c r="AD7" s="25">
        <v>294.39</v>
      </c>
      <c r="AE7" s="25">
        <v>292.44</v>
      </c>
      <c r="AF7" s="25">
        <v>286.52</v>
      </c>
      <c r="AG7" s="25">
        <v>290.36</v>
      </c>
      <c r="AH7" s="25">
        <v>263</v>
      </c>
      <c r="AI7" s="25">
        <v>300.29000000000002</v>
      </c>
      <c r="AJ7" s="25">
        <v>295.45</v>
      </c>
      <c r="AK7" s="25">
        <v>291.02999999999997</v>
      </c>
      <c r="AL7" s="25">
        <v>214.49</v>
      </c>
      <c r="AM7" s="32">
        <f t="shared" si="0"/>
        <v>24.07000000000005</v>
      </c>
      <c r="AN7" s="33">
        <f t="shared" si="1"/>
        <v>26.930000000000007</v>
      </c>
      <c r="AO7" s="33">
        <f t="shared" si="2"/>
        <v>24.29000000000002</v>
      </c>
      <c r="AP7" s="33">
        <f t="shared" si="3"/>
        <v>20.07000000000005</v>
      </c>
      <c r="AQ7" s="33">
        <f t="shared" si="4"/>
        <v>22.240000000000066</v>
      </c>
      <c r="AR7" s="33">
        <f t="shared" si="5"/>
        <v>32.94</v>
      </c>
      <c r="AS7" s="33">
        <f t="shared" si="6"/>
        <v>34.13999999999993</v>
      </c>
      <c r="AT7" s="33">
        <f t="shared" si="7"/>
        <v>25.42999999999995</v>
      </c>
      <c r="AU7" s="33">
        <f t="shared" si="8"/>
        <v>28.159999999999968</v>
      </c>
      <c r="AV7" s="33">
        <f t="shared" si="9"/>
        <v>35.680000000000007</v>
      </c>
      <c r="AW7" s="33">
        <f t="shared" si="10"/>
        <v>32.57000000000005</v>
      </c>
      <c r="AX7" s="34">
        <f t="shared" si="11"/>
        <v>18.78</v>
      </c>
      <c r="AY7" s="25">
        <f t="shared" si="12"/>
        <v>47.011718750000099</v>
      </c>
      <c r="AZ7" s="25">
        <f t="shared" si="13"/>
        <v>54.294354838709687</v>
      </c>
      <c r="BA7" s="25">
        <f t="shared" si="14"/>
        <v>45.830188679245317</v>
      </c>
      <c r="BB7" s="25">
        <f t="shared" si="15"/>
        <v>39.352941176470686</v>
      </c>
      <c r="BC7" s="25">
        <f t="shared" si="16"/>
        <v>41.962264150943518</v>
      </c>
      <c r="BD7" s="25">
        <f t="shared" si="17"/>
        <v>63.346153846153847</v>
      </c>
      <c r="BE7" s="25">
        <f t="shared" si="18"/>
        <v>64.172932330826939</v>
      </c>
      <c r="BF7" s="25">
        <f t="shared" si="19"/>
        <v>47.981132075471606</v>
      </c>
      <c r="BG7" s="25">
        <f t="shared" si="20"/>
        <v>53.740458015267109</v>
      </c>
      <c r="BH7" s="25">
        <f t="shared" si="21"/>
        <v>67.575757575757592</v>
      </c>
      <c r="BI7" s="25">
        <f t="shared" si="22"/>
        <v>62.156488549618416</v>
      </c>
      <c r="BJ7" s="26">
        <f t="shared" si="23"/>
        <v>35.70342205323194</v>
      </c>
      <c r="BK7" s="24">
        <v>291.43</v>
      </c>
      <c r="BL7" s="25">
        <v>312.7</v>
      </c>
      <c r="BM7" s="25">
        <v>314.06</v>
      </c>
      <c r="BN7" s="25">
        <v>316.77999999999997</v>
      </c>
      <c r="BO7" s="25">
        <v>312.72000000000003</v>
      </c>
      <c r="BP7" s="25">
        <v>308.58999999999997</v>
      </c>
      <c r="BQ7" s="25">
        <v>303.18</v>
      </c>
      <c r="BR7" s="25">
        <v>298.05</v>
      </c>
      <c r="BS7" s="25">
        <v>289.32</v>
      </c>
      <c r="BT7" s="25">
        <v>339.67</v>
      </c>
      <c r="BU7" s="25">
        <v>335.49</v>
      </c>
      <c r="BV7" s="26">
        <v>226.24</v>
      </c>
      <c r="BW7" s="24">
        <v>283.08</v>
      </c>
      <c r="BX7" s="25">
        <v>308.27999999999997</v>
      </c>
      <c r="BY7" s="25">
        <v>310.45</v>
      </c>
      <c r="BZ7" s="25">
        <v>312.43</v>
      </c>
      <c r="CA7" s="25">
        <v>308.36</v>
      </c>
      <c r="CB7" s="25">
        <v>302.35000000000002</v>
      </c>
      <c r="CC7" s="25">
        <v>298.08999999999997</v>
      </c>
      <c r="CD7" s="25">
        <v>294.77999999999997</v>
      </c>
      <c r="CE7" s="25">
        <v>283.17</v>
      </c>
      <c r="CF7" s="25">
        <v>335.52</v>
      </c>
      <c r="CG7" s="25">
        <v>332.05</v>
      </c>
      <c r="CH7" s="25">
        <v>223.67</v>
      </c>
      <c r="CI7" s="24">
        <f t="shared" si="37"/>
        <v>5.6200000000000045</v>
      </c>
      <c r="CJ7" s="25">
        <f t="shared" si="37"/>
        <v>0.56000000000000227</v>
      </c>
      <c r="CK7" s="25">
        <f t="shared" si="37"/>
        <v>0.71000000000003638</v>
      </c>
      <c r="CL7" s="25">
        <f t="shared" si="37"/>
        <v>1.17999999999995</v>
      </c>
      <c r="CM7" s="25">
        <f t="shared" si="37"/>
        <v>0.62000000000000455</v>
      </c>
      <c r="CN7" s="25">
        <f t="shared" si="37"/>
        <v>2.7399999999999523</v>
      </c>
      <c r="CO7" s="25">
        <f t="shared" si="37"/>
        <v>1.9300000000000637</v>
      </c>
      <c r="CP7" s="25">
        <f t="shared" si="37"/>
        <v>0</v>
      </c>
      <c r="CQ7" s="25">
        <f t="shared" si="37"/>
        <v>3.8899999999999864</v>
      </c>
      <c r="CR7" s="25">
        <f t="shared" si="37"/>
        <v>2.7200000000000273</v>
      </c>
      <c r="CS7" s="25">
        <f t="shared" si="37"/>
        <v>1.6899999999999977</v>
      </c>
      <c r="CT7" s="25">
        <f t="shared" si="37"/>
        <v>0.8100000000000307</v>
      </c>
      <c r="CU7" s="24">
        <f t="shared" si="38"/>
        <v>0.86605078125000079</v>
      </c>
      <c r="CV7" s="25">
        <f t="shared" si="25"/>
        <v>8.9080645161290689E-2</v>
      </c>
      <c r="CW7" s="25">
        <f t="shared" si="26"/>
        <v>0.10569622641509975</v>
      </c>
      <c r="CX7" s="25">
        <f t="shared" si="27"/>
        <v>0.18255294117646287</v>
      </c>
      <c r="CY7" s="25">
        <f t="shared" si="28"/>
        <v>9.2298113207547855E-2</v>
      </c>
      <c r="CZ7" s="25">
        <f t="shared" si="29"/>
        <v>0.41574230769230053</v>
      </c>
      <c r="DA7" s="25">
        <f t="shared" si="30"/>
        <v>0.28623496240602453</v>
      </c>
      <c r="DB7" s="25">
        <f t="shared" si="31"/>
        <v>0</v>
      </c>
      <c r="DC7" s="25">
        <f t="shared" si="32"/>
        <v>0.58572709923663924</v>
      </c>
      <c r="DD7" s="25">
        <f t="shared" si="33"/>
        <v>0.40645454545454957</v>
      </c>
      <c r="DE7" s="25">
        <f t="shared" si="34"/>
        <v>0.25446755725190806</v>
      </c>
      <c r="DF7" s="26">
        <f t="shared" si="35"/>
        <v>0.1215000000000046</v>
      </c>
      <c r="DG7" s="30">
        <f t="shared" si="39"/>
        <v>18.92893230043784</v>
      </c>
      <c r="DH7" s="30">
        <f t="shared" si="36"/>
        <v>2.0371044016005895</v>
      </c>
      <c r="DI7" s="30">
        <f t="shared" si="36"/>
        <v>2.8400000000001389</v>
      </c>
      <c r="DJ7" s="30">
        <f t="shared" si="36"/>
        <v>5.5529411764703527</v>
      </c>
      <c r="DK7" s="30">
        <f t="shared" si="36"/>
        <v>2.712160979877527</v>
      </c>
      <c r="DL7" s="30">
        <f t="shared" si="36"/>
        <v>7.6793721973092932</v>
      </c>
      <c r="DM7" s="30">
        <f t="shared" si="36"/>
        <v>5.3507069586916112</v>
      </c>
      <c r="DN7" s="30">
        <f t="shared" si="36"/>
        <v>0</v>
      </c>
      <c r="DO7" s="30">
        <f t="shared" si="36"/>
        <v>12.137285491419632</v>
      </c>
      <c r="DP7" s="30">
        <f t="shared" si="36"/>
        <v>7.0833333333333988</v>
      </c>
      <c r="DQ7" s="30">
        <f t="shared" si="36"/>
        <v>4.9328663164039561</v>
      </c>
      <c r="DR7" s="30">
        <f t="shared" si="36"/>
        <v>4.1347626339970871</v>
      </c>
    </row>
    <row r="8" spans="1:122" x14ac:dyDescent="0.25">
      <c r="A8" s="31" t="s">
        <v>172</v>
      </c>
      <c r="B8" t="s">
        <v>122</v>
      </c>
      <c r="C8" s="17">
        <v>533</v>
      </c>
      <c r="D8" s="18">
        <v>520</v>
      </c>
      <c r="E8" s="18">
        <v>550</v>
      </c>
      <c r="F8" s="18">
        <v>540</v>
      </c>
      <c r="G8" s="18">
        <v>560</v>
      </c>
      <c r="H8" s="18">
        <v>548</v>
      </c>
      <c r="I8" s="18">
        <v>554</v>
      </c>
      <c r="J8" s="18">
        <v>561</v>
      </c>
      <c r="K8" s="18">
        <v>562</v>
      </c>
      <c r="L8" s="18">
        <v>568</v>
      </c>
      <c r="M8" s="18">
        <v>562</v>
      </c>
      <c r="N8" s="18">
        <v>570</v>
      </c>
      <c r="O8" s="24">
        <v>316.38</v>
      </c>
      <c r="P8" s="25">
        <v>319.79000000000002</v>
      </c>
      <c r="Q8" s="25">
        <v>306.89</v>
      </c>
      <c r="R8" s="25">
        <v>325.81</v>
      </c>
      <c r="S8" s="25">
        <v>325.54000000000002</v>
      </c>
      <c r="T8" s="25">
        <v>326.58</v>
      </c>
      <c r="U8" s="25">
        <v>337.47</v>
      </c>
      <c r="V8" s="25">
        <v>312.55</v>
      </c>
      <c r="W8" s="25">
        <v>329.53</v>
      </c>
      <c r="X8" s="25">
        <v>332.45</v>
      </c>
      <c r="Y8" s="25">
        <v>327</v>
      </c>
      <c r="Z8" s="26">
        <v>237.41</v>
      </c>
      <c r="AA8" s="24">
        <v>285.89999999999998</v>
      </c>
      <c r="AB8" s="25">
        <v>295.10000000000002</v>
      </c>
      <c r="AC8" s="25">
        <v>279.69</v>
      </c>
      <c r="AD8" s="25">
        <v>303.99</v>
      </c>
      <c r="AE8" s="25">
        <v>292.43</v>
      </c>
      <c r="AF8" s="25">
        <v>294.26</v>
      </c>
      <c r="AG8" s="25">
        <v>312.60000000000002</v>
      </c>
      <c r="AH8" s="25">
        <v>295.16000000000003</v>
      </c>
      <c r="AI8" s="25">
        <v>299.61</v>
      </c>
      <c r="AJ8" s="25">
        <v>306.88</v>
      </c>
      <c r="AK8" s="25">
        <v>295.14999999999998</v>
      </c>
      <c r="AL8" s="25">
        <v>213.92</v>
      </c>
      <c r="AM8" s="32">
        <f t="shared" si="0"/>
        <v>27.650000000000034</v>
      </c>
      <c r="AN8" s="33">
        <f t="shared" si="1"/>
        <v>21.730000000000018</v>
      </c>
      <c r="AO8" s="33">
        <f t="shared" si="2"/>
        <v>25.29000000000002</v>
      </c>
      <c r="AP8" s="33">
        <f t="shared" si="3"/>
        <v>20.390000000000043</v>
      </c>
      <c r="AQ8" s="33">
        <f t="shared" si="4"/>
        <v>28.300000000000068</v>
      </c>
      <c r="AR8" s="33">
        <f t="shared" si="5"/>
        <v>28.849999999999966</v>
      </c>
      <c r="AS8" s="33">
        <f t="shared" si="6"/>
        <v>22.409999999999968</v>
      </c>
      <c r="AT8" s="33">
        <f t="shared" si="7"/>
        <v>15.549999999999955</v>
      </c>
      <c r="AU8" s="33">
        <f t="shared" si="8"/>
        <v>28.089999999999975</v>
      </c>
      <c r="AV8" s="33">
        <f t="shared" si="9"/>
        <v>24.009999999999991</v>
      </c>
      <c r="AW8" s="33">
        <f t="shared" si="10"/>
        <v>29.230000000000018</v>
      </c>
      <c r="AX8" s="34">
        <f t="shared" si="11"/>
        <v>21.930000000000007</v>
      </c>
      <c r="AY8" s="25">
        <f t="shared" si="12"/>
        <v>51.876172607879987</v>
      </c>
      <c r="AZ8" s="25">
        <f t="shared" si="13"/>
        <v>41.788461538461576</v>
      </c>
      <c r="BA8" s="25">
        <f t="shared" si="14"/>
        <v>45.98181818181822</v>
      </c>
      <c r="BB8" s="25">
        <f t="shared" si="15"/>
        <v>37.759259259259338</v>
      </c>
      <c r="BC8" s="25">
        <f t="shared" si="16"/>
        <v>50.535714285714405</v>
      </c>
      <c r="BD8" s="25">
        <f t="shared" si="17"/>
        <v>52.645985401459789</v>
      </c>
      <c r="BE8" s="25">
        <f t="shared" si="18"/>
        <v>40.45126353790608</v>
      </c>
      <c r="BF8" s="25">
        <f t="shared" si="19"/>
        <v>27.718360071301166</v>
      </c>
      <c r="BG8" s="25">
        <f t="shared" si="20"/>
        <v>49.982206405693901</v>
      </c>
      <c r="BH8" s="25">
        <f t="shared" si="21"/>
        <v>42.271126760563362</v>
      </c>
      <c r="BI8" s="25">
        <f t="shared" si="22"/>
        <v>52.010676156583663</v>
      </c>
      <c r="BJ8" s="26">
        <f t="shared" si="23"/>
        <v>38.473684210526329</v>
      </c>
      <c r="BK8" s="24">
        <v>294.32</v>
      </c>
      <c r="BL8" s="25">
        <v>319.8</v>
      </c>
      <c r="BM8" s="25">
        <v>306.89</v>
      </c>
      <c r="BN8" s="25">
        <v>316.08</v>
      </c>
      <c r="BO8" s="25">
        <v>312</v>
      </c>
      <c r="BP8" s="25">
        <v>316.05</v>
      </c>
      <c r="BQ8" s="25">
        <v>306.08</v>
      </c>
      <c r="BR8" s="25">
        <v>301.44</v>
      </c>
      <c r="BS8" s="25">
        <v>295.37</v>
      </c>
      <c r="BT8" s="25">
        <v>325.76</v>
      </c>
      <c r="BU8" s="25">
        <v>326.61</v>
      </c>
      <c r="BV8" s="26">
        <v>238.24</v>
      </c>
      <c r="BW8" s="24">
        <v>283.12</v>
      </c>
      <c r="BX8" s="25">
        <v>310.86</v>
      </c>
      <c r="BY8" s="25">
        <v>300.13</v>
      </c>
      <c r="BZ8" s="25">
        <v>312.67</v>
      </c>
      <c r="CA8" s="25">
        <v>308.07</v>
      </c>
      <c r="CB8" s="25">
        <v>308.68</v>
      </c>
      <c r="CC8" s="25">
        <v>301.47000000000003</v>
      </c>
      <c r="CD8" s="25">
        <v>279.11</v>
      </c>
      <c r="CE8" s="25">
        <v>287.54000000000002</v>
      </c>
      <c r="CF8" s="25">
        <v>322.06</v>
      </c>
      <c r="CG8" s="25">
        <v>320.89999999999998</v>
      </c>
      <c r="CH8" s="25">
        <v>232.85</v>
      </c>
      <c r="CI8" s="24">
        <f t="shared" si="37"/>
        <v>8.4699999999999704</v>
      </c>
      <c r="CJ8" s="25">
        <f t="shared" si="37"/>
        <v>5.0799999999999841</v>
      </c>
      <c r="CK8" s="25">
        <f t="shared" si="37"/>
        <v>3.8600000000000136</v>
      </c>
      <c r="CL8" s="25">
        <f t="shared" si="37"/>
        <v>0.23999999999995225</v>
      </c>
      <c r="CM8" s="25">
        <f t="shared" si="37"/>
        <v>0.18999999999999773</v>
      </c>
      <c r="CN8" s="25">
        <f t="shared" si="37"/>
        <v>3.8700000000000045</v>
      </c>
      <c r="CO8" s="25">
        <f t="shared" si="37"/>
        <v>1.4499999999999886</v>
      </c>
      <c r="CP8" s="25">
        <f>IF(CP36&lt;0,0,CP36)</f>
        <v>17.369999999999948</v>
      </c>
      <c r="CQ8" s="25">
        <f t="shared" si="37"/>
        <v>5.5699999999999932</v>
      </c>
      <c r="CR8" s="25">
        <f t="shared" si="37"/>
        <v>2.2699999999999818</v>
      </c>
      <c r="CS8" s="25">
        <f t="shared" si="37"/>
        <v>3.9600000000000364</v>
      </c>
      <c r="CT8" s="25">
        <f t="shared" si="37"/>
        <v>3.6300000000000239</v>
      </c>
      <c r="CU8" s="24">
        <f t="shared" si="38"/>
        <v>1.2538142589118155</v>
      </c>
      <c r="CV8" s="25">
        <f t="shared" si="25"/>
        <v>0.77079230769230533</v>
      </c>
      <c r="CW8" s="25">
        <f t="shared" si="26"/>
        <v>0.55373454545454737</v>
      </c>
      <c r="CX8" s="25">
        <f t="shared" si="27"/>
        <v>3.5066666666659689E-2</v>
      </c>
      <c r="CY8" s="25">
        <f t="shared" si="28"/>
        <v>2.6769642857142537E-2</v>
      </c>
      <c r="CZ8" s="25">
        <f t="shared" si="29"/>
        <v>0.55719525547445314</v>
      </c>
      <c r="DA8" s="25">
        <f t="shared" si="30"/>
        <v>0.20650722021660489</v>
      </c>
      <c r="DB8" s="25">
        <f t="shared" si="31"/>
        <v>2.4429465240641641</v>
      </c>
      <c r="DC8" s="25">
        <f t="shared" si="32"/>
        <v>0.78198042704626236</v>
      </c>
      <c r="DD8" s="25">
        <f t="shared" si="33"/>
        <v>0.31532218309858906</v>
      </c>
      <c r="DE8" s="25">
        <f t="shared" si="34"/>
        <v>0.55595017793594814</v>
      </c>
      <c r="DF8" s="26">
        <f t="shared" si="35"/>
        <v>0.50246842105263501</v>
      </c>
      <c r="DG8" s="30">
        <f t="shared" si="39"/>
        <v>23.449612403100691</v>
      </c>
      <c r="DH8" s="30">
        <f t="shared" si="36"/>
        <v>18.948153674002178</v>
      </c>
      <c r="DI8" s="30">
        <f t="shared" si="36"/>
        <v>13.241852487135539</v>
      </c>
      <c r="DJ8" s="30">
        <f t="shared" si="36"/>
        <v>1.1633543383419889</v>
      </c>
      <c r="DK8" s="30">
        <f t="shared" si="36"/>
        <v>0.66690066690065741</v>
      </c>
      <c r="DL8" s="30">
        <f t="shared" si="36"/>
        <v>11.827628361858215</v>
      </c>
      <c r="DM8" s="30">
        <f t="shared" si="36"/>
        <v>6.0771165129924194</v>
      </c>
      <c r="DN8" s="30">
        <f t="shared" si="36"/>
        <v>52.764277035236937</v>
      </c>
      <c r="DO8" s="30">
        <f t="shared" si="36"/>
        <v>16.547831253713603</v>
      </c>
      <c r="DP8" s="30">
        <f t="shared" si="36"/>
        <v>8.637747336377414</v>
      </c>
      <c r="DQ8" s="30">
        <f t="shared" si="36"/>
        <v>11.931304609822325</v>
      </c>
      <c r="DR8" s="30">
        <f t="shared" si="36"/>
        <v>14.201877934272378</v>
      </c>
    </row>
    <row r="9" spans="1:122" x14ac:dyDescent="0.25">
      <c r="A9" s="31" t="s">
        <v>173</v>
      </c>
      <c r="B9" t="s">
        <v>124</v>
      </c>
      <c r="C9" s="17">
        <v>504</v>
      </c>
      <c r="D9" s="18">
        <v>490</v>
      </c>
      <c r="E9" s="18">
        <v>513</v>
      </c>
      <c r="F9" s="18">
        <v>506</v>
      </c>
      <c r="G9" s="18">
        <v>526</v>
      </c>
      <c r="H9" s="18">
        <v>514</v>
      </c>
      <c r="I9" s="18">
        <v>520</v>
      </c>
      <c r="J9" s="18">
        <v>519</v>
      </c>
      <c r="K9" s="18">
        <v>519</v>
      </c>
      <c r="L9" s="18">
        <v>524</v>
      </c>
      <c r="M9" s="18">
        <v>529</v>
      </c>
      <c r="N9" s="18">
        <v>529</v>
      </c>
      <c r="O9" s="24">
        <v>320.35000000000002</v>
      </c>
      <c r="P9" s="25">
        <v>319.16000000000003</v>
      </c>
      <c r="Q9" s="25">
        <v>312.45999999999998</v>
      </c>
      <c r="R9" s="25">
        <v>318.29000000000002</v>
      </c>
      <c r="S9" s="25">
        <v>326.13</v>
      </c>
      <c r="T9" s="25">
        <v>324.51</v>
      </c>
      <c r="U9" s="25">
        <v>336.68</v>
      </c>
      <c r="V9" s="25">
        <v>320.77</v>
      </c>
      <c r="W9" s="25">
        <v>318.86</v>
      </c>
      <c r="X9" s="25">
        <v>331.33</v>
      </c>
      <c r="Y9" s="25">
        <v>336.01</v>
      </c>
      <c r="Z9" s="26">
        <v>233.32</v>
      </c>
      <c r="AA9" s="24">
        <v>301.12</v>
      </c>
      <c r="AB9" s="25">
        <v>296.54000000000002</v>
      </c>
      <c r="AC9" s="25">
        <v>290.69</v>
      </c>
      <c r="AD9" s="25">
        <v>299.02999999999997</v>
      </c>
      <c r="AE9" s="25">
        <v>304.48</v>
      </c>
      <c r="AF9" s="25">
        <v>303.52</v>
      </c>
      <c r="AG9" s="25">
        <v>320.83999999999997</v>
      </c>
      <c r="AH9" s="25">
        <v>297.39</v>
      </c>
      <c r="AI9" s="25">
        <v>307.89999999999998</v>
      </c>
      <c r="AJ9" s="25">
        <v>326.08</v>
      </c>
      <c r="AK9" s="25">
        <v>318.51</v>
      </c>
      <c r="AL9" s="25">
        <v>216.01</v>
      </c>
      <c r="AM9" s="32">
        <f t="shared" si="0"/>
        <v>16.400000000000034</v>
      </c>
      <c r="AN9" s="33">
        <f t="shared" si="1"/>
        <v>19.660000000000025</v>
      </c>
      <c r="AO9" s="33">
        <f t="shared" si="2"/>
        <v>19.860000000000014</v>
      </c>
      <c r="AP9" s="33">
        <f t="shared" si="3"/>
        <v>17.830000000000098</v>
      </c>
      <c r="AQ9" s="33">
        <f t="shared" si="4"/>
        <v>16.840000000000032</v>
      </c>
      <c r="AR9" s="33">
        <f t="shared" si="5"/>
        <v>17.519999999999982</v>
      </c>
      <c r="AS9" s="33">
        <f t="shared" si="6"/>
        <v>13.379999999999995</v>
      </c>
      <c r="AT9" s="33">
        <f t="shared" si="7"/>
        <v>21.539999999999964</v>
      </c>
      <c r="AU9" s="33">
        <f t="shared" si="8"/>
        <v>9.1300000000000523</v>
      </c>
      <c r="AV9" s="33">
        <f t="shared" si="9"/>
        <v>3.6899999999999977</v>
      </c>
      <c r="AW9" s="33">
        <f t="shared" si="10"/>
        <v>14.879999999999995</v>
      </c>
      <c r="AX9" s="34">
        <f t="shared" si="11"/>
        <v>15.75</v>
      </c>
      <c r="AY9" s="25">
        <f t="shared" si="12"/>
        <v>32.539682539682602</v>
      </c>
      <c r="AZ9" s="25">
        <f t="shared" si="13"/>
        <v>40.122448979591887</v>
      </c>
      <c r="BA9" s="25">
        <f t="shared" si="14"/>
        <v>38.713450292397688</v>
      </c>
      <c r="BB9" s="25">
        <f t="shared" si="15"/>
        <v>35.237154150197817</v>
      </c>
      <c r="BC9" s="25">
        <f t="shared" si="16"/>
        <v>32.015209125475351</v>
      </c>
      <c r="BD9" s="25">
        <f t="shared" si="17"/>
        <v>34.085603112840431</v>
      </c>
      <c r="BE9" s="25">
        <f t="shared" si="18"/>
        <v>25.730769230769223</v>
      </c>
      <c r="BF9" s="25">
        <f t="shared" si="19"/>
        <v>41.502890173410336</v>
      </c>
      <c r="BG9" s="25">
        <f t="shared" si="20"/>
        <v>17.591522157996245</v>
      </c>
      <c r="BH9" s="25">
        <f t="shared" si="21"/>
        <v>7.0419847328244227</v>
      </c>
      <c r="BI9" s="25">
        <f t="shared" si="22"/>
        <v>28.128544423440445</v>
      </c>
      <c r="BJ9" s="26">
        <f t="shared" si="23"/>
        <v>29.773156899810964</v>
      </c>
      <c r="BK9" s="24">
        <v>282.69</v>
      </c>
      <c r="BL9" s="25">
        <v>331.85</v>
      </c>
      <c r="BM9" s="25">
        <v>309.79000000000002</v>
      </c>
      <c r="BN9" s="25">
        <v>317.98</v>
      </c>
      <c r="BO9" s="25">
        <v>314.75</v>
      </c>
      <c r="BP9" s="25">
        <v>307.33</v>
      </c>
      <c r="BQ9" s="25">
        <v>298.43</v>
      </c>
      <c r="BR9" s="25">
        <v>289.44</v>
      </c>
      <c r="BS9" s="25">
        <v>278.3</v>
      </c>
      <c r="BT9" s="25">
        <v>306.57</v>
      </c>
      <c r="BU9" s="25">
        <v>322.27999999999997</v>
      </c>
      <c r="BV9" s="26">
        <v>232.79</v>
      </c>
      <c r="BW9" s="24">
        <v>271.43</v>
      </c>
      <c r="BX9" s="25">
        <v>327.27999999999997</v>
      </c>
      <c r="BY9" s="25">
        <v>301.12</v>
      </c>
      <c r="BZ9" s="25">
        <v>312.87</v>
      </c>
      <c r="CA9" s="25">
        <v>307.82</v>
      </c>
      <c r="CB9" s="25">
        <v>298.24</v>
      </c>
      <c r="CC9" s="25">
        <v>289.47000000000003</v>
      </c>
      <c r="CD9" s="25">
        <v>279.10000000000002</v>
      </c>
      <c r="CE9" s="25">
        <v>254.15</v>
      </c>
      <c r="CF9" s="25">
        <v>281.92</v>
      </c>
      <c r="CG9" s="25">
        <v>302.35000000000002</v>
      </c>
      <c r="CH9" s="25">
        <v>225</v>
      </c>
      <c r="CI9" s="24">
        <f>IF(CI37&lt;0,0,CI37)</f>
        <v>8.5299999999999727</v>
      </c>
      <c r="CJ9" s="25">
        <f t="shared" si="37"/>
        <v>0.71000000000003638</v>
      </c>
      <c r="CK9" s="25">
        <f t="shared" si="37"/>
        <v>5.7700000000000387</v>
      </c>
      <c r="CL9" s="25">
        <f t="shared" si="37"/>
        <v>1.9399999999999977</v>
      </c>
      <c r="CM9" s="25">
        <f t="shared" si="37"/>
        <v>3.1899999999999977</v>
      </c>
      <c r="CN9" s="25">
        <f t="shared" si="37"/>
        <v>5.589999999999975</v>
      </c>
      <c r="CO9" s="25">
        <f t="shared" si="37"/>
        <v>5.8000000000000114</v>
      </c>
      <c r="CP9" s="25">
        <f t="shared" si="37"/>
        <v>5.3799999999999386</v>
      </c>
      <c r="CQ9" s="25">
        <f>IF(CQ37&lt;0,0,CQ37)</f>
        <v>21.890000000000015</v>
      </c>
      <c r="CR9" s="25">
        <f t="shared" si="37"/>
        <v>23.21999999999997</v>
      </c>
      <c r="CS9" s="25">
        <f t="shared" si="37"/>
        <v>18.17999999999995</v>
      </c>
      <c r="CT9" s="25">
        <f t="shared" si="37"/>
        <v>6.0300000000000011</v>
      </c>
      <c r="CU9" s="24">
        <f t="shared" si="38"/>
        <v>1.3353511904761866</v>
      </c>
      <c r="CV9" s="25">
        <f t="shared" si="25"/>
        <v>0.11432448979592423</v>
      </c>
      <c r="CW9" s="25">
        <f t="shared" si="26"/>
        <v>0.88743274853801779</v>
      </c>
      <c r="CX9" s="25">
        <f t="shared" si="27"/>
        <v>0.30250197628458464</v>
      </c>
      <c r="CY9" s="25">
        <f t="shared" si="28"/>
        <v>0.47849999999999965</v>
      </c>
      <c r="CZ9" s="25">
        <f t="shared" si="29"/>
        <v>0.85807587548637754</v>
      </c>
      <c r="DA9" s="25">
        <f t="shared" si="30"/>
        <v>0.88003846153846321</v>
      </c>
      <c r="DB9" s="25">
        <f t="shared" si="31"/>
        <v>0.81788439306357452</v>
      </c>
      <c r="DC9" s="25">
        <f t="shared" si="32"/>
        <v>3.3277861271676326</v>
      </c>
      <c r="DD9" s="25">
        <f t="shared" si="33"/>
        <v>3.4962938931297671</v>
      </c>
      <c r="DE9" s="25">
        <f t="shared" si="34"/>
        <v>2.7115349716446051</v>
      </c>
      <c r="DF9" s="26">
        <f t="shared" si="35"/>
        <v>0.89937051039697558</v>
      </c>
      <c r="DG9" s="30">
        <f t="shared" si="39"/>
        <v>34.215804251905219</v>
      </c>
      <c r="DH9" s="30">
        <f t="shared" si="36"/>
        <v>3.4855179185077771</v>
      </c>
      <c r="DI9" s="30">
        <f t="shared" si="36"/>
        <v>22.512680452594722</v>
      </c>
      <c r="DJ9" s="30">
        <f t="shared" si="36"/>
        <v>9.812847749114761</v>
      </c>
      <c r="DK9" s="30">
        <f t="shared" si="36"/>
        <v>15.926110833749341</v>
      </c>
      <c r="DL9" s="30">
        <f t="shared" si="36"/>
        <v>24.188662916486305</v>
      </c>
      <c r="DM9" s="30">
        <f t="shared" si="36"/>
        <v>30.239833159541234</v>
      </c>
      <c r="DN9" s="30">
        <f t="shared" si="36"/>
        <v>19.985141158989446</v>
      </c>
      <c r="DO9" s="30">
        <f t="shared" si="36"/>
        <v>70.567375886524715</v>
      </c>
      <c r="DP9" s="30">
        <f t="shared" si="36"/>
        <v>86.287625418060188</v>
      </c>
      <c r="DQ9" s="30">
        <f t="shared" si="36"/>
        <v>54.990925589836607</v>
      </c>
      <c r="DR9" s="30">
        <f t="shared" si="36"/>
        <v>27.685950413223143</v>
      </c>
    </row>
    <row r="10" spans="1:122" x14ac:dyDescent="0.25">
      <c r="A10" s="31" t="s">
        <v>174</v>
      </c>
      <c r="B10" t="s">
        <v>123</v>
      </c>
      <c r="C10" s="17">
        <v>556</v>
      </c>
      <c r="D10" s="18">
        <v>542</v>
      </c>
      <c r="E10" s="18">
        <v>572</v>
      </c>
      <c r="F10" s="18">
        <v>550</v>
      </c>
      <c r="G10" s="18">
        <v>574</v>
      </c>
      <c r="H10" s="18">
        <v>567</v>
      </c>
      <c r="I10" s="18">
        <v>566</v>
      </c>
      <c r="J10" s="18">
        <v>574</v>
      </c>
      <c r="K10" s="18">
        <v>569</v>
      </c>
      <c r="L10" s="18">
        <v>572</v>
      </c>
      <c r="M10" s="18">
        <v>561</v>
      </c>
      <c r="N10" s="18">
        <v>566</v>
      </c>
      <c r="O10" s="24">
        <v>331.68</v>
      </c>
      <c r="P10" s="25">
        <v>323</v>
      </c>
      <c r="Q10" s="25">
        <v>304.60000000000002</v>
      </c>
      <c r="R10" s="25">
        <v>335.62</v>
      </c>
      <c r="S10" s="25">
        <v>326.60000000000002</v>
      </c>
      <c r="T10" s="25">
        <v>319.54000000000002</v>
      </c>
      <c r="U10" s="25">
        <v>338.67</v>
      </c>
      <c r="V10" s="25">
        <v>314.8</v>
      </c>
      <c r="W10" s="25">
        <v>334.37</v>
      </c>
      <c r="X10" s="25">
        <v>342.99</v>
      </c>
      <c r="Y10" s="25">
        <v>339.94</v>
      </c>
      <c r="Z10" s="26">
        <v>233.68</v>
      </c>
      <c r="AA10" s="24">
        <v>311.10000000000002</v>
      </c>
      <c r="AB10" s="25">
        <v>300.33999999999997</v>
      </c>
      <c r="AC10" s="25">
        <v>276.08</v>
      </c>
      <c r="AD10" s="25">
        <v>311.86</v>
      </c>
      <c r="AE10" s="25">
        <v>297.48</v>
      </c>
      <c r="AF10" s="25">
        <v>288.04000000000002</v>
      </c>
      <c r="AG10" s="25">
        <v>314.91000000000003</v>
      </c>
      <c r="AH10" s="25">
        <v>285.99</v>
      </c>
      <c r="AI10" s="25">
        <v>312.8</v>
      </c>
      <c r="AJ10" s="25">
        <v>318.51</v>
      </c>
      <c r="AK10" s="25">
        <v>311.29000000000002</v>
      </c>
      <c r="AL10" s="25">
        <v>211.44</v>
      </c>
      <c r="AM10" s="32">
        <f t="shared" si="0"/>
        <v>17.75</v>
      </c>
      <c r="AN10" s="33">
        <f t="shared" si="1"/>
        <v>19.700000000000045</v>
      </c>
      <c r="AO10" s="33">
        <f t="shared" si="2"/>
        <v>26.61000000000007</v>
      </c>
      <c r="AP10" s="33">
        <f t="shared" si="3"/>
        <v>22.330000000000041</v>
      </c>
      <c r="AQ10" s="33">
        <f t="shared" si="4"/>
        <v>24.310000000000059</v>
      </c>
      <c r="AR10" s="33">
        <f t="shared" si="5"/>
        <v>28.029999999999973</v>
      </c>
      <c r="AS10" s="33">
        <f t="shared" si="6"/>
        <v>21.299999999999955</v>
      </c>
      <c r="AT10" s="33">
        <f t="shared" si="7"/>
        <v>26.96999999999997</v>
      </c>
      <c r="AU10" s="33">
        <f t="shared" si="8"/>
        <v>19.740000000000009</v>
      </c>
      <c r="AV10" s="33">
        <f t="shared" si="9"/>
        <v>22.920000000000016</v>
      </c>
      <c r="AW10" s="33">
        <f t="shared" si="10"/>
        <v>26.029999999999973</v>
      </c>
      <c r="AX10" s="34">
        <f t="shared" si="11"/>
        <v>20.680000000000007</v>
      </c>
      <c r="AY10" s="25">
        <f t="shared" si="12"/>
        <v>31.92446043165468</v>
      </c>
      <c r="AZ10" s="25">
        <f t="shared" si="13"/>
        <v>36.346863468634773</v>
      </c>
      <c r="BA10" s="25">
        <f t="shared" si="14"/>
        <v>46.520979020979148</v>
      </c>
      <c r="BB10" s="25">
        <f t="shared" si="15"/>
        <v>40.600000000000072</v>
      </c>
      <c r="BC10" s="25">
        <f t="shared" si="16"/>
        <v>42.351916376306725</v>
      </c>
      <c r="BD10" s="25">
        <f t="shared" si="17"/>
        <v>49.435626102292723</v>
      </c>
      <c r="BE10" s="25">
        <f t="shared" si="18"/>
        <v>37.632508833922181</v>
      </c>
      <c r="BF10" s="25">
        <f t="shared" si="19"/>
        <v>46.986062717769983</v>
      </c>
      <c r="BG10" s="25">
        <f t="shared" si="20"/>
        <v>34.692442882249573</v>
      </c>
      <c r="BH10" s="25">
        <f t="shared" si="21"/>
        <v>40.069930069930102</v>
      </c>
      <c r="BI10" s="25">
        <f t="shared" si="22"/>
        <v>46.399286987522238</v>
      </c>
      <c r="BJ10" s="26">
        <f t="shared" si="23"/>
        <v>36.537102473498244</v>
      </c>
      <c r="BK10" s="24">
        <v>300.67</v>
      </c>
      <c r="BL10" s="25">
        <v>314.5</v>
      </c>
      <c r="BM10" s="25">
        <v>315.48</v>
      </c>
      <c r="BN10" s="25">
        <v>314.95</v>
      </c>
      <c r="BO10" s="25">
        <v>311.81</v>
      </c>
      <c r="BP10" s="25">
        <v>308.86</v>
      </c>
      <c r="BQ10" s="25">
        <v>306.32</v>
      </c>
      <c r="BR10" s="25">
        <v>302.62</v>
      </c>
      <c r="BS10" s="25">
        <v>295.37</v>
      </c>
      <c r="BT10" s="25">
        <v>313.49</v>
      </c>
      <c r="BU10" s="25">
        <v>340.39</v>
      </c>
      <c r="BV10" s="26">
        <v>237.53</v>
      </c>
      <c r="BW10" s="24">
        <v>296.75</v>
      </c>
      <c r="BX10" s="25">
        <v>311.02</v>
      </c>
      <c r="BY10" s="25">
        <v>311.86</v>
      </c>
      <c r="BZ10" s="25">
        <v>312.74</v>
      </c>
      <c r="CA10" s="25">
        <v>309.45999999999998</v>
      </c>
      <c r="CB10" s="25">
        <v>306.38</v>
      </c>
      <c r="CC10" s="25">
        <v>302.66000000000003</v>
      </c>
      <c r="CD10" s="25">
        <v>295.92</v>
      </c>
      <c r="CE10" s="25">
        <v>291.08</v>
      </c>
      <c r="CF10" s="25">
        <v>310.60000000000002</v>
      </c>
      <c r="CG10" s="25">
        <v>337.92</v>
      </c>
      <c r="CH10" s="25">
        <v>233.74</v>
      </c>
      <c r="CI10" s="24">
        <f t="shared" ref="CI10:CT14" si="40">IF(CI38&lt;0,0,CI38)</f>
        <v>1.1899999999999977</v>
      </c>
      <c r="CJ10" s="25">
        <f t="shared" si="40"/>
        <v>0</v>
      </c>
      <c r="CK10" s="25">
        <f t="shared" si="40"/>
        <v>0.72000000000002728</v>
      </c>
      <c r="CL10" s="25">
        <f t="shared" si="40"/>
        <v>0</v>
      </c>
      <c r="CM10" s="25">
        <f t="shared" si="40"/>
        <v>0</v>
      </c>
      <c r="CN10" s="25">
        <f t="shared" si="40"/>
        <v>0</v>
      </c>
      <c r="CO10" s="25">
        <f t="shared" si="40"/>
        <v>0.5</v>
      </c>
      <c r="CP10" s="25">
        <f t="shared" si="40"/>
        <v>1.7399999999999523</v>
      </c>
      <c r="CQ10" s="25">
        <f t="shared" si="40"/>
        <v>2.0300000000000296</v>
      </c>
      <c r="CR10" s="25">
        <f t="shared" si="40"/>
        <v>1.4599999999999795</v>
      </c>
      <c r="CS10" s="25">
        <f t="shared" si="40"/>
        <v>0.71999999999997044</v>
      </c>
      <c r="CT10" s="25">
        <f t="shared" si="40"/>
        <v>2.0300000000000011</v>
      </c>
      <c r="CU10" s="24">
        <f t="shared" si="38"/>
        <v>0.1688687050359709</v>
      </c>
      <c r="CV10" s="25">
        <f t="shared" si="25"/>
        <v>0</v>
      </c>
      <c r="CW10" s="25">
        <f t="shared" si="26"/>
        <v>9.9314685314689108E-2</v>
      </c>
      <c r="CX10" s="25">
        <f t="shared" si="27"/>
        <v>0</v>
      </c>
      <c r="CY10" s="25">
        <f t="shared" si="28"/>
        <v>0</v>
      </c>
      <c r="CZ10" s="25">
        <f t="shared" si="29"/>
        <v>0</v>
      </c>
      <c r="DA10" s="25">
        <f t="shared" si="30"/>
        <v>6.9699646643109556E-2</v>
      </c>
      <c r="DB10" s="25">
        <f t="shared" si="31"/>
        <v>0.23917421602786804</v>
      </c>
      <c r="DC10" s="25">
        <f t="shared" si="32"/>
        <v>0.28148857644991632</v>
      </c>
      <c r="DD10" s="25">
        <f t="shared" si="33"/>
        <v>0.20138811188810912</v>
      </c>
      <c r="DE10" s="25">
        <f t="shared" si="34"/>
        <v>0.10126203208555734</v>
      </c>
      <c r="DF10" s="26">
        <f t="shared" si="35"/>
        <v>0.28298056537102495</v>
      </c>
      <c r="DG10" s="30">
        <f t="shared" si="39"/>
        <v>6.2829989440337801</v>
      </c>
      <c r="DH10" s="30">
        <f t="shared" si="36"/>
        <v>0</v>
      </c>
      <c r="DI10" s="30">
        <f t="shared" si="36"/>
        <v>2.6344676180022857</v>
      </c>
      <c r="DJ10" s="30">
        <f t="shared" si="36"/>
        <v>0</v>
      </c>
      <c r="DK10" s="30">
        <f t="shared" si="36"/>
        <v>0</v>
      </c>
      <c r="DL10" s="30">
        <f t="shared" si="36"/>
        <v>0</v>
      </c>
      <c r="DM10" s="30">
        <f t="shared" si="36"/>
        <v>2.2935779816513806</v>
      </c>
      <c r="DN10" s="30">
        <f t="shared" si="36"/>
        <v>6.0606060606059113</v>
      </c>
      <c r="DO10" s="30">
        <f t="shared" si="36"/>
        <v>9.324758842443849</v>
      </c>
      <c r="DP10" s="30">
        <f t="shared" si="36"/>
        <v>5.9885151763739941</v>
      </c>
      <c r="DQ10" s="30">
        <f t="shared" si="36"/>
        <v>2.691588785046624</v>
      </c>
      <c r="DR10" s="30">
        <f t="shared" si="36"/>
        <v>8.9387934830471174</v>
      </c>
    </row>
    <row r="11" spans="1:122" x14ac:dyDescent="0.25">
      <c r="A11" s="31" t="s">
        <v>175</v>
      </c>
      <c r="B11" t="s">
        <v>123</v>
      </c>
      <c r="C11" s="17">
        <v>510</v>
      </c>
      <c r="D11" s="18">
        <v>500</v>
      </c>
      <c r="E11" s="18">
        <v>524</v>
      </c>
      <c r="F11" s="18">
        <v>510</v>
      </c>
      <c r="G11" s="18">
        <v>532</v>
      </c>
      <c r="H11" s="18">
        <v>536</v>
      </c>
      <c r="I11" s="18">
        <v>540</v>
      </c>
      <c r="J11" s="18">
        <v>542</v>
      </c>
      <c r="K11" s="18">
        <v>545</v>
      </c>
      <c r="L11" s="18">
        <v>539</v>
      </c>
      <c r="M11" s="18">
        <v>530</v>
      </c>
      <c r="N11" s="18">
        <v>548</v>
      </c>
      <c r="O11" s="24">
        <v>336.97</v>
      </c>
      <c r="P11" s="25">
        <v>318.64999999999998</v>
      </c>
      <c r="Q11" s="25">
        <v>308.5</v>
      </c>
      <c r="R11" s="25">
        <v>330.83</v>
      </c>
      <c r="S11" s="25">
        <v>327.02</v>
      </c>
      <c r="T11" s="25">
        <v>318.77</v>
      </c>
      <c r="U11" s="25">
        <v>340.35</v>
      </c>
      <c r="V11" s="25">
        <v>315.36</v>
      </c>
      <c r="W11" s="25">
        <v>312.47000000000003</v>
      </c>
      <c r="X11" s="25">
        <v>333.75</v>
      </c>
      <c r="Y11" s="25">
        <v>326.39</v>
      </c>
      <c r="Z11" s="26">
        <v>224.3</v>
      </c>
      <c r="AA11" s="24">
        <v>316.83999999999997</v>
      </c>
      <c r="AB11" s="25">
        <v>289.49</v>
      </c>
      <c r="AC11" s="25">
        <v>277.68</v>
      </c>
      <c r="AD11" s="25">
        <v>311.35000000000002</v>
      </c>
      <c r="AE11" s="25">
        <v>298.51</v>
      </c>
      <c r="AF11" s="25">
        <v>293.39999999999998</v>
      </c>
      <c r="AG11" s="25">
        <v>315.39999999999998</v>
      </c>
      <c r="AH11" s="25">
        <v>285.45999999999998</v>
      </c>
      <c r="AI11" s="25">
        <v>283.94</v>
      </c>
      <c r="AJ11" s="25">
        <v>306.74</v>
      </c>
      <c r="AK11" s="25">
        <v>297.02999999999997</v>
      </c>
      <c r="AL11" s="25">
        <v>166.56</v>
      </c>
      <c r="AM11" s="32">
        <f t="shared" si="0"/>
        <v>17.300000000000068</v>
      </c>
      <c r="AN11" s="33">
        <f t="shared" si="1"/>
        <v>26.199999999999989</v>
      </c>
      <c r="AO11" s="33">
        <f t="shared" si="2"/>
        <v>28.910000000000025</v>
      </c>
      <c r="AP11" s="33">
        <f t="shared" si="3"/>
        <v>18.050000000000011</v>
      </c>
      <c r="AQ11" s="33">
        <f t="shared" si="4"/>
        <v>23.700000000000045</v>
      </c>
      <c r="AR11" s="33">
        <f t="shared" si="5"/>
        <v>21.899999999999977</v>
      </c>
      <c r="AS11" s="33">
        <f t="shared" si="6"/>
        <v>22.490000000000009</v>
      </c>
      <c r="AT11" s="33">
        <f t="shared" si="7"/>
        <v>28.060000000000002</v>
      </c>
      <c r="AU11" s="33">
        <f t="shared" si="8"/>
        <v>26.700000000000045</v>
      </c>
      <c r="AV11" s="33">
        <f t="shared" si="9"/>
        <v>25.449999999999989</v>
      </c>
      <c r="AW11" s="33">
        <f t="shared" si="10"/>
        <v>26.740000000000009</v>
      </c>
      <c r="AX11" s="34">
        <f t="shared" si="11"/>
        <v>56.180000000000007</v>
      </c>
      <c r="AY11" s="25">
        <f t="shared" si="12"/>
        <v>33.921568627451109</v>
      </c>
      <c r="AZ11" s="25">
        <f t="shared" si="13"/>
        <v>52.399999999999977</v>
      </c>
      <c r="BA11" s="25">
        <f t="shared" si="14"/>
        <v>55.171755725190891</v>
      </c>
      <c r="BB11" s="25">
        <f t="shared" si="15"/>
        <v>35.392156862745118</v>
      </c>
      <c r="BC11" s="25">
        <f t="shared" si="16"/>
        <v>44.548872180451212</v>
      </c>
      <c r="BD11" s="25">
        <f t="shared" si="17"/>
        <v>40.858208955223837</v>
      </c>
      <c r="BE11" s="25">
        <f t="shared" si="18"/>
        <v>41.648148148148167</v>
      </c>
      <c r="BF11" s="25">
        <f t="shared" si="19"/>
        <v>51.771217712177126</v>
      </c>
      <c r="BG11" s="25">
        <f t="shared" si="20"/>
        <v>48.990825688073478</v>
      </c>
      <c r="BH11" s="25">
        <f t="shared" si="21"/>
        <v>47.217068645640055</v>
      </c>
      <c r="BI11" s="25">
        <f t="shared" si="22"/>
        <v>50.452830188679265</v>
      </c>
      <c r="BJ11" s="26">
        <f t="shared" si="23"/>
        <v>102.51824817518251</v>
      </c>
      <c r="BK11" s="24">
        <v>281.37</v>
      </c>
      <c r="BL11" s="25">
        <v>310.89999999999998</v>
      </c>
      <c r="BM11" s="25">
        <v>303.54000000000002</v>
      </c>
      <c r="BN11" s="25">
        <v>313.94</v>
      </c>
      <c r="BO11" s="25">
        <v>303.66000000000003</v>
      </c>
      <c r="BP11" s="25">
        <v>310</v>
      </c>
      <c r="BQ11" s="25">
        <v>305.14</v>
      </c>
      <c r="BR11" s="25">
        <v>297.7</v>
      </c>
      <c r="BS11" s="25">
        <v>279.95</v>
      </c>
      <c r="BT11" s="25">
        <v>324.39</v>
      </c>
      <c r="BU11" s="25">
        <v>338.22</v>
      </c>
      <c r="BV11" s="26">
        <v>232.63</v>
      </c>
      <c r="BW11" s="24">
        <v>211.64</v>
      </c>
      <c r="BX11" s="25">
        <v>293.36</v>
      </c>
      <c r="BY11" s="25">
        <v>276.87</v>
      </c>
      <c r="BZ11" s="25">
        <v>303.39999999999998</v>
      </c>
      <c r="CA11" s="25">
        <v>296.81</v>
      </c>
      <c r="CB11" s="25">
        <v>304.51</v>
      </c>
      <c r="CC11" s="25">
        <v>297.75</v>
      </c>
      <c r="CD11" s="25">
        <v>288.25</v>
      </c>
      <c r="CE11" s="25">
        <v>269.52999999999997</v>
      </c>
      <c r="CF11" s="25">
        <v>317.64999999999998</v>
      </c>
      <c r="CG11" s="25">
        <v>328.9</v>
      </c>
      <c r="CH11" s="25">
        <v>210.62</v>
      </c>
      <c r="CI11" s="24">
        <f t="shared" si="40"/>
        <v>67</v>
      </c>
      <c r="CJ11" s="25">
        <f t="shared" si="40"/>
        <v>13.67999999999995</v>
      </c>
      <c r="CK11" s="25">
        <f t="shared" si="40"/>
        <v>23.770000000000039</v>
      </c>
      <c r="CL11" s="25">
        <f t="shared" si="40"/>
        <v>7.3700000000000045</v>
      </c>
      <c r="CM11" s="25">
        <f t="shared" si="40"/>
        <v>3.1100000000000136</v>
      </c>
      <c r="CN11" s="25">
        <f t="shared" si="40"/>
        <v>1.9900000000000091</v>
      </c>
      <c r="CO11" s="25">
        <f t="shared" si="40"/>
        <v>4.2300000000000182</v>
      </c>
      <c r="CP11" s="25">
        <f t="shared" si="40"/>
        <v>4.4899999999999523</v>
      </c>
      <c r="CQ11" s="25">
        <f t="shared" si="40"/>
        <v>8.160000000000025</v>
      </c>
      <c r="CR11" s="25">
        <f t="shared" si="40"/>
        <v>5.3100000000000023</v>
      </c>
      <c r="CS11" s="25">
        <f t="shared" si="40"/>
        <v>7.57000000000005</v>
      </c>
      <c r="CT11" s="25">
        <f t="shared" si="40"/>
        <v>20.25</v>
      </c>
      <c r="CU11" s="24">
        <f t="shared" si="38"/>
        <v>10.365294117647061</v>
      </c>
      <c r="CV11" s="25">
        <f t="shared" si="25"/>
        <v>2.1587039999999926</v>
      </c>
      <c r="CW11" s="25">
        <f t="shared" si="26"/>
        <v>3.5791087786259599</v>
      </c>
      <c r="CX11" s="25">
        <f t="shared" si="27"/>
        <v>1.1401823529411772</v>
      </c>
      <c r="CY11" s="25">
        <f t="shared" si="28"/>
        <v>0.46123872180451331</v>
      </c>
      <c r="CZ11" s="25">
        <f t="shared" si="29"/>
        <v>0.29293097014925507</v>
      </c>
      <c r="DA11" s="25">
        <f t="shared" si="30"/>
        <v>0.61805000000000265</v>
      </c>
      <c r="DB11" s="25">
        <f t="shared" si="31"/>
        <v>0.65361808118080489</v>
      </c>
      <c r="DC11" s="25">
        <f t="shared" si="32"/>
        <v>1.1813284403669762</v>
      </c>
      <c r="DD11" s="25">
        <f t="shared" si="33"/>
        <v>0.77728942486085373</v>
      </c>
      <c r="DE11" s="25">
        <f t="shared" si="34"/>
        <v>1.1269301886792527</v>
      </c>
      <c r="DF11" s="26">
        <f t="shared" si="35"/>
        <v>2.9155565693430661</v>
      </c>
      <c r="DG11" s="30">
        <f t="shared" si="39"/>
        <v>79.478054567022468</v>
      </c>
      <c r="DH11" s="30">
        <f t="shared" si="36"/>
        <v>34.302908726178458</v>
      </c>
      <c r="DI11" s="30">
        <f t="shared" si="36"/>
        <v>45.121488230827659</v>
      </c>
      <c r="DJ11" s="30">
        <f t="shared" si="36"/>
        <v>28.992918961447678</v>
      </c>
      <c r="DK11" s="30">
        <f t="shared" si="36"/>
        <v>11.60014919806045</v>
      </c>
      <c r="DL11" s="30">
        <f t="shared" si="36"/>
        <v>8.32984512348267</v>
      </c>
      <c r="DM11" s="30">
        <f t="shared" si="36"/>
        <v>15.830838323353344</v>
      </c>
      <c r="DN11" s="30">
        <f t="shared" si="36"/>
        <v>13.794162826420763</v>
      </c>
      <c r="DO11" s="30">
        <f t="shared" si="36"/>
        <v>23.407917383821022</v>
      </c>
      <c r="DP11" s="30">
        <f t="shared" si="36"/>
        <v>17.262678803641105</v>
      </c>
      <c r="DQ11" s="30">
        <f t="shared" si="36"/>
        <v>22.06353832701847</v>
      </c>
      <c r="DR11" s="30">
        <f t="shared" si="36"/>
        <v>26.49483187230145</v>
      </c>
    </row>
    <row r="12" spans="1:122" x14ac:dyDescent="0.25">
      <c r="A12" s="31" t="s">
        <v>176</v>
      </c>
      <c r="B12" t="s">
        <v>123</v>
      </c>
      <c r="C12" s="17">
        <v>464</v>
      </c>
      <c r="D12" s="18">
        <v>450</v>
      </c>
      <c r="E12" s="18">
        <v>472</v>
      </c>
      <c r="F12" s="18">
        <v>470</v>
      </c>
      <c r="G12" s="18">
        <v>486</v>
      </c>
      <c r="H12" s="18">
        <v>490</v>
      </c>
      <c r="I12" s="18">
        <v>490</v>
      </c>
      <c r="J12" s="18">
        <v>498</v>
      </c>
      <c r="K12" s="18">
        <v>487</v>
      </c>
      <c r="L12" s="18">
        <v>495</v>
      </c>
      <c r="M12" s="18">
        <v>480</v>
      </c>
      <c r="N12" s="18">
        <v>496</v>
      </c>
      <c r="O12" s="24">
        <v>327.96</v>
      </c>
      <c r="P12" s="25">
        <v>314.52999999999997</v>
      </c>
      <c r="Q12" s="25">
        <v>308.27</v>
      </c>
      <c r="R12" s="25">
        <v>323.72000000000003</v>
      </c>
      <c r="S12" s="25">
        <v>321.52999999999997</v>
      </c>
      <c r="T12" s="25">
        <v>333.95</v>
      </c>
      <c r="U12" s="25">
        <v>328.73</v>
      </c>
      <c r="V12" s="25">
        <v>304.18</v>
      </c>
      <c r="W12" s="25">
        <v>317.91000000000003</v>
      </c>
      <c r="X12" s="25">
        <v>334.41</v>
      </c>
      <c r="Y12" s="25">
        <v>335.29</v>
      </c>
      <c r="Z12" s="26">
        <v>233.79</v>
      </c>
      <c r="AA12" s="24">
        <v>304.38</v>
      </c>
      <c r="AB12" s="25">
        <v>290.69</v>
      </c>
      <c r="AC12" s="25">
        <v>283.29000000000002</v>
      </c>
      <c r="AD12" s="25">
        <v>300.82</v>
      </c>
      <c r="AE12" s="25">
        <v>298.36</v>
      </c>
      <c r="AF12" s="25">
        <v>303.83</v>
      </c>
      <c r="AG12" s="25">
        <v>304.48</v>
      </c>
      <c r="AH12" s="25">
        <v>282.88</v>
      </c>
      <c r="AI12" s="25">
        <v>295.18</v>
      </c>
      <c r="AJ12" s="25">
        <v>308.33</v>
      </c>
      <c r="AK12" s="25">
        <v>305.5</v>
      </c>
      <c r="AL12" s="25">
        <v>211.78</v>
      </c>
      <c r="AM12" s="32">
        <f t="shared" si="0"/>
        <v>20.75</v>
      </c>
      <c r="AN12" s="33">
        <f t="shared" si="1"/>
        <v>20.879999999999995</v>
      </c>
      <c r="AO12" s="33">
        <f t="shared" si="2"/>
        <v>23.069999999999993</v>
      </c>
      <c r="AP12" s="33">
        <f t="shared" si="3"/>
        <v>21.470000000000084</v>
      </c>
      <c r="AQ12" s="33">
        <f t="shared" si="4"/>
        <v>18.360000000000014</v>
      </c>
      <c r="AR12" s="33">
        <f t="shared" si="5"/>
        <v>26.649999999999977</v>
      </c>
      <c r="AS12" s="33">
        <f t="shared" si="6"/>
        <v>21.789999999999964</v>
      </c>
      <c r="AT12" s="33">
        <f t="shared" si="7"/>
        <v>19.45999999999998</v>
      </c>
      <c r="AU12" s="33">
        <f t="shared" si="8"/>
        <v>20.900000000000034</v>
      </c>
      <c r="AV12" s="33">
        <f t="shared" si="9"/>
        <v>24.520000000000039</v>
      </c>
      <c r="AW12" s="33">
        <f t="shared" si="10"/>
        <v>27.170000000000016</v>
      </c>
      <c r="AX12" s="34">
        <f t="shared" si="11"/>
        <v>20.449999999999989</v>
      </c>
      <c r="AY12" s="25">
        <f t="shared" si="12"/>
        <v>44.719827586206897</v>
      </c>
      <c r="AZ12" s="25">
        <f t="shared" si="13"/>
        <v>46.399999999999991</v>
      </c>
      <c r="BA12" s="25">
        <f t="shared" si="14"/>
        <v>48.877118644067785</v>
      </c>
      <c r="BB12" s="25">
        <f t="shared" si="15"/>
        <v>45.680851063829962</v>
      </c>
      <c r="BC12" s="25">
        <f t="shared" si="16"/>
        <v>37.777777777777807</v>
      </c>
      <c r="BD12" s="25">
        <f t="shared" si="17"/>
        <v>54.387755102040771</v>
      </c>
      <c r="BE12" s="25">
        <f t="shared" si="18"/>
        <v>44.46938775510197</v>
      </c>
      <c r="BF12" s="25">
        <f t="shared" si="19"/>
        <v>39.076305220883491</v>
      </c>
      <c r="BG12" s="25">
        <f t="shared" si="20"/>
        <v>42.915811088295754</v>
      </c>
      <c r="BH12" s="25">
        <f t="shared" si="21"/>
        <v>49.535353535353615</v>
      </c>
      <c r="BI12" s="25">
        <f t="shared" si="22"/>
        <v>56.6041666666667</v>
      </c>
      <c r="BJ12" s="26">
        <f t="shared" si="23"/>
        <v>41.229838709677395</v>
      </c>
      <c r="BK12" s="24">
        <v>284.47000000000003</v>
      </c>
      <c r="BL12" s="25">
        <v>313.98</v>
      </c>
      <c r="BM12" s="25">
        <v>302.63</v>
      </c>
      <c r="BN12" s="25">
        <v>313.83</v>
      </c>
      <c r="BO12" s="25">
        <v>310.64</v>
      </c>
      <c r="BP12" s="25">
        <v>306.97000000000003</v>
      </c>
      <c r="BQ12" s="25">
        <v>301.14999999999998</v>
      </c>
      <c r="BR12" s="25">
        <v>296.02999999999997</v>
      </c>
      <c r="BS12" s="25">
        <v>289.29000000000002</v>
      </c>
      <c r="BT12" s="25">
        <v>308.3</v>
      </c>
      <c r="BU12" s="25">
        <v>335.32</v>
      </c>
      <c r="BV12" s="26">
        <v>223.52</v>
      </c>
      <c r="BW12" s="24">
        <v>279.04000000000002</v>
      </c>
      <c r="BX12" s="25">
        <v>307.79000000000002</v>
      </c>
      <c r="BY12" s="25">
        <v>298.33</v>
      </c>
      <c r="BZ12" s="25">
        <v>310.18</v>
      </c>
      <c r="CA12" s="25">
        <v>306.27</v>
      </c>
      <c r="CB12" s="25">
        <v>302.77</v>
      </c>
      <c r="CC12" s="25">
        <v>296.07</v>
      </c>
      <c r="CD12" s="25">
        <v>272.64999999999998</v>
      </c>
      <c r="CE12" s="25">
        <v>277.05</v>
      </c>
      <c r="CF12" s="25">
        <v>305.24</v>
      </c>
      <c r="CG12" s="25">
        <v>331.12</v>
      </c>
      <c r="CH12" s="25">
        <v>215.09</v>
      </c>
      <c r="CI12" s="24">
        <f t="shared" si="40"/>
        <v>2.6999999999999886</v>
      </c>
      <c r="CJ12" s="25">
        <f t="shared" si="40"/>
        <v>2.3299999999999841</v>
      </c>
      <c r="CK12" s="25">
        <f t="shared" si="40"/>
        <v>1.4000000000000341</v>
      </c>
      <c r="CL12" s="25">
        <f t="shared" si="40"/>
        <v>0.47999999999996135</v>
      </c>
      <c r="CM12" s="25">
        <f t="shared" si="40"/>
        <v>0.62999999999999545</v>
      </c>
      <c r="CN12" s="25">
        <f t="shared" si="40"/>
        <v>0.70000000000004547</v>
      </c>
      <c r="CO12" s="25">
        <f t="shared" si="40"/>
        <v>1.9200000000000159</v>
      </c>
      <c r="CP12" s="25">
        <f t="shared" si="40"/>
        <v>18.419999999999959</v>
      </c>
      <c r="CQ12" s="25">
        <f t="shared" si="40"/>
        <v>9.9800000000000182</v>
      </c>
      <c r="CR12" s="25">
        <f t="shared" si="40"/>
        <v>1.6299999999999955</v>
      </c>
      <c r="CS12" s="25">
        <f t="shared" si="40"/>
        <v>2.4499999999999886</v>
      </c>
      <c r="CT12" s="25">
        <f t="shared" si="40"/>
        <v>6.6700000000000159</v>
      </c>
      <c r="CU12" s="24">
        <f t="shared" si="38"/>
        <v>0.45911637931034294</v>
      </c>
      <c r="CV12" s="25">
        <f t="shared" si="25"/>
        <v>0.40852666666666393</v>
      </c>
      <c r="CW12" s="25">
        <f t="shared" si="26"/>
        <v>0.23402542372881929</v>
      </c>
      <c r="CX12" s="25">
        <f t="shared" si="27"/>
        <v>8.0578723404248848E-2</v>
      </c>
      <c r="CY12" s="25">
        <f t="shared" si="28"/>
        <v>0.10227777777777705</v>
      </c>
      <c r="CZ12" s="25">
        <f t="shared" si="29"/>
        <v>0.11271428571429304</v>
      </c>
      <c r="DA12" s="25">
        <f t="shared" si="30"/>
        <v>0.309159183673472</v>
      </c>
      <c r="DB12" s="25">
        <f t="shared" si="31"/>
        <v>2.9183493975903554</v>
      </c>
      <c r="DC12" s="25">
        <f t="shared" si="32"/>
        <v>1.6168829568788532</v>
      </c>
      <c r="DD12" s="25">
        <f t="shared" si="33"/>
        <v>0.25981212121212055</v>
      </c>
      <c r="DE12" s="25">
        <f t="shared" si="34"/>
        <v>0.40271874999999818</v>
      </c>
      <c r="DF12" s="26">
        <f t="shared" si="35"/>
        <v>1.0610141129032287</v>
      </c>
      <c r="DG12" s="30">
        <f t="shared" si="39"/>
        <v>11.513859275053262</v>
      </c>
      <c r="DH12" s="30">
        <f t="shared" si="36"/>
        <v>10.03877638948723</v>
      </c>
      <c r="DI12" s="30">
        <f t="shared" si="36"/>
        <v>5.7212913771967004</v>
      </c>
      <c r="DJ12" s="30">
        <f t="shared" si="36"/>
        <v>2.1867881548973136</v>
      </c>
      <c r="DK12" s="30">
        <f t="shared" si="36"/>
        <v>3.3175355450236714</v>
      </c>
      <c r="DL12" s="30">
        <f t="shared" si="36"/>
        <v>2.5594149908593966</v>
      </c>
      <c r="DM12" s="30">
        <f t="shared" si="36"/>
        <v>8.0978490088570965</v>
      </c>
      <c r="DN12" s="30">
        <f t="shared" si="36"/>
        <v>48.627243928194268</v>
      </c>
      <c r="DO12" s="30">
        <f t="shared" si="36"/>
        <v>32.318652849740936</v>
      </c>
      <c r="DP12" s="30">
        <f t="shared" si="36"/>
        <v>6.2332695984703372</v>
      </c>
      <c r="DQ12" s="30">
        <f t="shared" si="36"/>
        <v>8.2714382174206218</v>
      </c>
      <c r="DR12" s="30">
        <f t="shared" si="36"/>
        <v>24.594395280236043</v>
      </c>
    </row>
    <row r="13" spans="1:122" x14ac:dyDescent="0.25">
      <c r="A13" s="31" t="s">
        <v>177</v>
      </c>
      <c r="B13" s="78" t="s">
        <v>122</v>
      </c>
      <c r="C13" s="17">
        <v>544</v>
      </c>
      <c r="D13" s="18">
        <v>536</v>
      </c>
      <c r="E13" s="18">
        <v>556</v>
      </c>
      <c r="F13" s="18">
        <v>542</v>
      </c>
      <c r="G13" s="18">
        <v>570</v>
      </c>
      <c r="H13" s="18">
        <v>561</v>
      </c>
      <c r="I13" s="18">
        <v>559</v>
      </c>
      <c r="J13" s="18">
        <v>561</v>
      </c>
      <c r="K13" s="18">
        <v>560</v>
      </c>
      <c r="L13" s="18">
        <v>562</v>
      </c>
      <c r="M13" s="18">
        <v>552</v>
      </c>
      <c r="N13" s="18">
        <v>560</v>
      </c>
      <c r="O13" s="24">
        <v>320.95999999999998</v>
      </c>
      <c r="P13" s="25">
        <v>328.27</v>
      </c>
      <c r="Q13" s="25">
        <v>308.49</v>
      </c>
      <c r="R13" s="25">
        <v>327.07</v>
      </c>
      <c r="S13" s="25">
        <v>313.82</v>
      </c>
      <c r="T13" s="25">
        <v>331.51</v>
      </c>
      <c r="U13" s="25">
        <v>329.96</v>
      </c>
      <c r="V13" s="25">
        <v>313.12</v>
      </c>
      <c r="W13" s="25">
        <v>323.10000000000002</v>
      </c>
      <c r="X13" s="25">
        <v>323.5</v>
      </c>
      <c r="Y13" s="25">
        <v>331.81</v>
      </c>
      <c r="Z13" s="26">
        <v>237.93</v>
      </c>
      <c r="AA13" s="24">
        <v>301.83</v>
      </c>
      <c r="AB13" s="25">
        <v>308.57</v>
      </c>
      <c r="AC13" s="25">
        <v>285.02999999999997</v>
      </c>
      <c r="AD13" s="25">
        <v>316.64999999999998</v>
      </c>
      <c r="AE13" s="25">
        <v>283.7</v>
      </c>
      <c r="AF13" s="25">
        <v>308.75</v>
      </c>
      <c r="AG13" s="25">
        <v>313.23</v>
      </c>
      <c r="AH13" s="25">
        <v>293.22000000000003</v>
      </c>
      <c r="AI13" s="25">
        <v>307.60000000000002</v>
      </c>
      <c r="AJ13" s="25">
        <v>306.74</v>
      </c>
      <c r="AK13" s="25">
        <v>314.73</v>
      </c>
      <c r="AL13" s="25">
        <v>221.36</v>
      </c>
      <c r="AM13" s="32">
        <f t="shared" si="0"/>
        <v>16.300000000000011</v>
      </c>
      <c r="AN13" s="33">
        <f t="shared" si="1"/>
        <v>16.740000000000009</v>
      </c>
      <c r="AO13" s="33">
        <f t="shared" si="2"/>
        <v>21.550000000000068</v>
      </c>
      <c r="AP13" s="33">
        <f t="shared" si="3"/>
        <v>8.9900000000000659</v>
      </c>
      <c r="AQ13" s="33">
        <f t="shared" si="4"/>
        <v>25.310000000000059</v>
      </c>
      <c r="AR13" s="33">
        <f t="shared" si="5"/>
        <v>19.289999999999964</v>
      </c>
      <c r="AS13" s="33">
        <f t="shared" si="6"/>
        <v>14.269999999999925</v>
      </c>
      <c r="AT13" s="33">
        <f t="shared" si="7"/>
        <v>18.059999999999945</v>
      </c>
      <c r="AU13" s="33">
        <f t="shared" si="8"/>
        <v>13.670000000000016</v>
      </c>
      <c r="AV13" s="33">
        <f t="shared" si="9"/>
        <v>15.199999999999989</v>
      </c>
      <c r="AW13" s="33">
        <f t="shared" si="10"/>
        <v>14.45999999999998</v>
      </c>
      <c r="AX13" s="34">
        <f t="shared" si="11"/>
        <v>15.009999999999991</v>
      </c>
      <c r="AY13" s="35">
        <f t="shared" si="12"/>
        <v>29.96323529411767</v>
      </c>
      <c r="AZ13" s="35">
        <f t="shared" si="13"/>
        <v>31.231343283582106</v>
      </c>
      <c r="BA13" s="35">
        <f t="shared" si="14"/>
        <v>38.758992805755518</v>
      </c>
      <c r="BB13" s="35">
        <f t="shared" si="15"/>
        <v>16.586715867158794</v>
      </c>
      <c r="BC13" s="35">
        <f t="shared" si="16"/>
        <v>44.403508771929928</v>
      </c>
      <c r="BD13" s="35">
        <f t="shared" si="17"/>
        <v>34.385026737967856</v>
      </c>
      <c r="BE13" s="35">
        <f t="shared" si="18"/>
        <v>25.527728085867487</v>
      </c>
      <c r="BF13" s="35">
        <f t="shared" si="19"/>
        <v>32.19251336898386</v>
      </c>
      <c r="BG13" s="35">
        <f t="shared" si="20"/>
        <v>24.410714285714313</v>
      </c>
      <c r="BH13" s="35">
        <f t="shared" si="21"/>
        <v>27.046263345195708</v>
      </c>
      <c r="BI13" s="35">
        <f t="shared" si="22"/>
        <v>26.195652173913004</v>
      </c>
      <c r="BJ13" s="36">
        <f t="shared" si="23"/>
        <v>26.803571428571413</v>
      </c>
      <c r="BK13" s="24">
        <v>287.99</v>
      </c>
      <c r="BL13" s="25">
        <v>328.48</v>
      </c>
      <c r="BM13" s="25">
        <v>312.83999999999997</v>
      </c>
      <c r="BN13" s="25">
        <v>310.74</v>
      </c>
      <c r="BO13" s="25">
        <v>296.75</v>
      </c>
      <c r="BP13" s="25">
        <v>312.12</v>
      </c>
      <c r="BQ13" s="25">
        <v>301.3</v>
      </c>
      <c r="BR13" s="25">
        <v>287.29000000000002</v>
      </c>
      <c r="BS13" s="25">
        <v>270.86</v>
      </c>
      <c r="BT13" s="25">
        <v>326.77999999999997</v>
      </c>
      <c r="BU13" s="25">
        <v>327.2</v>
      </c>
      <c r="BV13" s="26">
        <v>235.5</v>
      </c>
      <c r="BW13" s="24">
        <v>272.55</v>
      </c>
      <c r="BX13" s="25">
        <v>320.79000000000002</v>
      </c>
      <c r="BY13" s="25">
        <v>302.33</v>
      </c>
      <c r="BZ13" s="25">
        <v>296.95</v>
      </c>
      <c r="CA13" s="25">
        <v>285.35000000000002</v>
      </c>
      <c r="CB13" s="25">
        <v>299.97000000000003</v>
      </c>
      <c r="CC13" s="25">
        <v>287.35000000000002</v>
      </c>
      <c r="CD13" s="25">
        <v>296.45999999999998</v>
      </c>
      <c r="CE13" s="25">
        <v>255.93</v>
      </c>
      <c r="CF13" s="25">
        <v>309.8</v>
      </c>
      <c r="CG13" s="25">
        <v>312.95</v>
      </c>
      <c r="CH13" s="25">
        <v>225.8</v>
      </c>
      <c r="CI13" s="24">
        <f t="shared" si="40"/>
        <v>12.70999999999998</v>
      </c>
      <c r="CJ13" s="25">
        <f t="shared" si="40"/>
        <v>3.8299999999999841</v>
      </c>
      <c r="CK13" s="25">
        <f t="shared" si="40"/>
        <v>7.6100000000000136</v>
      </c>
      <c r="CL13" s="25">
        <f t="shared" si="40"/>
        <v>10.620000000000005</v>
      </c>
      <c r="CM13" s="25">
        <f t="shared" si="40"/>
        <v>7.6599999999999682</v>
      </c>
      <c r="CN13" s="25">
        <f t="shared" si="40"/>
        <v>8.6499999999999773</v>
      </c>
      <c r="CO13" s="25">
        <f t="shared" si="40"/>
        <v>10.79000000000002</v>
      </c>
      <c r="CP13" s="25">
        <f t="shared" si="40"/>
        <v>0</v>
      </c>
      <c r="CQ13" s="25">
        <f t="shared" si="40"/>
        <v>12.670000000000016</v>
      </c>
      <c r="CR13" s="25">
        <f t="shared" si="40"/>
        <v>15.549999999999955</v>
      </c>
      <c r="CS13" s="25">
        <f t="shared" si="40"/>
        <v>12.5</v>
      </c>
      <c r="CT13" s="25">
        <f t="shared" si="40"/>
        <v>7.9399999999999977</v>
      </c>
      <c r="CU13" s="37">
        <f t="shared" si="38"/>
        <v>1.843417279411762</v>
      </c>
      <c r="CV13" s="35">
        <f t="shared" si="25"/>
        <v>0.56378171641790809</v>
      </c>
      <c r="CW13" s="35">
        <f t="shared" si="26"/>
        <v>1.0799082733812968</v>
      </c>
      <c r="CX13" s="35">
        <f t="shared" si="27"/>
        <v>1.545974169741698</v>
      </c>
      <c r="CY13" s="35">
        <f t="shared" si="28"/>
        <v>1.0603052631578904</v>
      </c>
      <c r="CZ13" s="35">
        <f t="shared" si="29"/>
        <v>1.2165508021390343</v>
      </c>
      <c r="DA13" s="35">
        <f t="shared" si="30"/>
        <v>1.5229534883720959</v>
      </c>
      <c r="DB13" s="35">
        <f t="shared" si="31"/>
        <v>0</v>
      </c>
      <c r="DC13" s="35">
        <f t="shared" si="32"/>
        <v>1.7851125000000021</v>
      </c>
      <c r="DD13" s="35">
        <f t="shared" si="33"/>
        <v>2.1830871886120931</v>
      </c>
      <c r="DE13" s="35">
        <f t="shared" si="34"/>
        <v>1.7866847826086956</v>
      </c>
      <c r="DF13" s="36">
        <f t="shared" si="35"/>
        <v>1.1186892857142854</v>
      </c>
      <c r="DG13" s="30">
        <f t="shared" si="39"/>
        <v>43.81247845570487</v>
      </c>
      <c r="DH13" s="30">
        <f t="shared" si="36"/>
        <v>18.61934856587256</v>
      </c>
      <c r="DI13" s="30">
        <f t="shared" si="36"/>
        <v>26.097393689986255</v>
      </c>
      <c r="DJ13" s="30">
        <f t="shared" si="36"/>
        <v>54.156042835287941</v>
      </c>
      <c r="DK13" s="30">
        <f t="shared" si="36"/>
        <v>23.23324234152248</v>
      </c>
      <c r="DL13" s="30">
        <f t="shared" si="36"/>
        <v>30.959198282032911</v>
      </c>
      <c r="DM13" s="30">
        <f t="shared" si="36"/>
        <v>43.056664006384857</v>
      </c>
      <c r="DN13" s="30">
        <f t="shared" si="36"/>
        <v>0</v>
      </c>
      <c r="DO13" s="30">
        <f t="shared" si="36"/>
        <v>48.101746393318152</v>
      </c>
      <c r="DP13" s="30">
        <f t="shared" si="36"/>
        <v>50.569105691056862</v>
      </c>
      <c r="DQ13" s="30">
        <f t="shared" si="36"/>
        <v>46.364985163204778</v>
      </c>
      <c r="DR13" s="30">
        <f t="shared" si="36"/>
        <v>34.596949891067545</v>
      </c>
    </row>
    <row r="14" spans="1:122" s="40" customFormat="1" x14ac:dyDescent="0.25">
      <c r="A14" s="38" t="s">
        <v>178</v>
      </c>
      <c r="B14" t="s">
        <v>121</v>
      </c>
      <c r="C14" s="39">
        <v>573</v>
      </c>
      <c r="D14" s="40">
        <v>575</v>
      </c>
      <c r="E14" s="40">
        <v>574</v>
      </c>
      <c r="F14" s="40">
        <v>576</v>
      </c>
      <c r="G14" s="40">
        <v>580</v>
      </c>
      <c r="H14" s="40">
        <v>578</v>
      </c>
      <c r="I14" s="40">
        <v>580</v>
      </c>
      <c r="J14" s="40">
        <v>578</v>
      </c>
      <c r="K14" s="40">
        <v>598</v>
      </c>
      <c r="L14" s="40">
        <v>583</v>
      </c>
      <c r="M14" s="40">
        <v>582</v>
      </c>
      <c r="N14" s="40">
        <v>580</v>
      </c>
      <c r="O14" s="41">
        <v>233.46</v>
      </c>
      <c r="P14" s="42">
        <v>230.42</v>
      </c>
      <c r="Q14" s="42">
        <v>226.83</v>
      </c>
      <c r="R14" s="42">
        <v>341.77</v>
      </c>
      <c r="S14" s="42">
        <v>341.9</v>
      </c>
      <c r="T14" s="42">
        <v>354.85</v>
      </c>
      <c r="U14" s="42">
        <v>327.97</v>
      </c>
      <c r="V14" s="42">
        <v>352.86</v>
      </c>
      <c r="W14" s="42">
        <v>328.83</v>
      </c>
      <c r="X14" s="42">
        <v>351.8</v>
      </c>
      <c r="Y14" s="42">
        <v>307.66000000000003</v>
      </c>
      <c r="Z14" s="43">
        <v>282.12</v>
      </c>
      <c r="AA14" s="41">
        <v>212.82</v>
      </c>
      <c r="AB14" s="42">
        <v>210.56</v>
      </c>
      <c r="AC14" s="42">
        <v>197.29</v>
      </c>
      <c r="AD14" s="42">
        <v>317.04000000000002</v>
      </c>
      <c r="AE14" s="42">
        <v>312.25</v>
      </c>
      <c r="AF14" s="42">
        <v>328.14</v>
      </c>
      <c r="AG14" s="42">
        <v>292.83999999999997</v>
      </c>
      <c r="AH14" s="42">
        <v>327.43</v>
      </c>
      <c r="AI14" s="42">
        <v>298.2</v>
      </c>
      <c r="AJ14" s="42">
        <v>323.55</v>
      </c>
      <c r="AK14" s="42">
        <v>282.18</v>
      </c>
      <c r="AL14" s="43">
        <v>254.62</v>
      </c>
      <c r="AM14" s="44">
        <f t="shared" ref="AM14:AM25" si="41">O14-AA14-AM$29</f>
        <v>18.810000000000031</v>
      </c>
      <c r="AN14" s="45">
        <f t="shared" ref="AN14:AN25" si="42">P14-AB14-AN$29</f>
        <v>18.299999999999983</v>
      </c>
      <c r="AO14" s="45">
        <f t="shared" ref="AO14:AO25" si="43">Q14-AC14-AO$29</f>
        <v>26.920000000000016</v>
      </c>
      <c r="AP14" s="45">
        <f t="shared" ref="AP14:AP25" si="44">R14-AD14-AP$29</f>
        <v>23.169999999999959</v>
      </c>
      <c r="AQ14" s="45">
        <f t="shared" ref="AQ14:AQ25" si="45">S14-AE14-AQ$29</f>
        <v>27.740000000000009</v>
      </c>
      <c r="AR14" s="45">
        <f t="shared" ref="AR14:AR25" si="46">T14-AF14-AR$29</f>
        <v>25.500000000000057</v>
      </c>
      <c r="AS14" s="45">
        <f t="shared" ref="AS14:AS25" si="47">U14-AG14-AS$29</f>
        <v>33.940000000000055</v>
      </c>
      <c r="AT14" s="45">
        <f t="shared" ref="AT14:AT25" si="48">V14-AH14-AT$29</f>
        <v>23.519999999999982</v>
      </c>
      <c r="AU14" s="45">
        <f t="shared" ref="AU14:AU25" si="49">W14-AI14-AU$29</f>
        <v>29.009999999999991</v>
      </c>
      <c r="AV14" s="45">
        <f t="shared" ref="AV14:AV25" si="50">X14-AJ14-AV$29</f>
        <v>27.079999999999984</v>
      </c>
      <c r="AW14" s="45">
        <f t="shared" ref="AW14:AW25" si="51">Y14-AK14-AW$29</f>
        <v>22.129999999999995</v>
      </c>
      <c r="AX14" s="46">
        <f t="shared" ref="AX14:AX25" si="52">Z14-AL14-AX$29</f>
        <v>24.529999999999973</v>
      </c>
      <c r="AY14" s="41">
        <f t="shared" si="12"/>
        <v>32.827225130890106</v>
      </c>
      <c r="AZ14" s="42">
        <f t="shared" si="13"/>
        <v>31.826086956521713</v>
      </c>
      <c r="BA14" s="42">
        <f t="shared" si="14"/>
        <v>46.898954703832786</v>
      </c>
      <c r="BB14" s="42">
        <f t="shared" si="15"/>
        <v>40.225694444444379</v>
      </c>
      <c r="BC14" s="42">
        <f t="shared" si="16"/>
        <v>47.827586206896569</v>
      </c>
      <c r="BD14" s="42">
        <f t="shared" si="17"/>
        <v>44.117647058823628</v>
      </c>
      <c r="BE14" s="42">
        <f t="shared" si="18"/>
        <v>58.517241379310441</v>
      </c>
      <c r="BF14" s="42">
        <f t="shared" si="19"/>
        <v>40.692041522491323</v>
      </c>
      <c r="BG14" s="42">
        <f t="shared" si="20"/>
        <v>48.511705685618715</v>
      </c>
      <c r="BH14" s="42">
        <f t="shared" si="21"/>
        <v>46.449399656946795</v>
      </c>
      <c r="BI14" s="42">
        <f t="shared" si="22"/>
        <v>38.024054982817866</v>
      </c>
      <c r="BJ14" s="43">
        <f t="shared" si="23"/>
        <v>42.293103448275815</v>
      </c>
      <c r="BK14" s="41">
        <v>228.64</v>
      </c>
      <c r="BL14" s="42">
        <v>231.93</v>
      </c>
      <c r="BM14" s="42">
        <v>237.2</v>
      </c>
      <c r="BN14" s="42">
        <v>340.7</v>
      </c>
      <c r="BO14" s="42">
        <v>347.06</v>
      </c>
      <c r="BP14" s="42">
        <v>343.23</v>
      </c>
      <c r="BQ14" s="42">
        <v>339.31</v>
      </c>
      <c r="BR14" s="42">
        <v>352.87</v>
      </c>
      <c r="BS14" s="42">
        <v>347.91</v>
      </c>
      <c r="BT14" s="42">
        <v>335.88</v>
      </c>
      <c r="BU14" s="42">
        <v>332.29</v>
      </c>
      <c r="BV14" s="43">
        <v>320.72000000000003</v>
      </c>
      <c r="BW14" s="41">
        <v>210.62</v>
      </c>
      <c r="BX14" s="42">
        <v>229.61</v>
      </c>
      <c r="BY14" s="42">
        <v>229.75</v>
      </c>
      <c r="BZ14" s="42">
        <v>335.75</v>
      </c>
      <c r="CA14" s="42">
        <v>343.88</v>
      </c>
      <c r="CB14" s="42">
        <v>340.16</v>
      </c>
      <c r="CC14" s="42">
        <v>337.44</v>
      </c>
      <c r="CD14" s="42">
        <v>348.09</v>
      </c>
      <c r="CE14" s="42">
        <v>335.94</v>
      </c>
      <c r="CF14" s="42">
        <v>332.49</v>
      </c>
      <c r="CG14" s="42">
        <v>320.79000000000002</v>
      </c>
      <c r="CH14" s="42">
        <v>318.58999999999997</v>
      </c>
      <c r="CI14" s="41">
        <f>IF(CI42&lt;0,0,CI42)</f>
        <v>15.759999999999991</v>
      </c>
      <c r="CJ14" s="42">
        <f t="shared" si="40"/>
        <v>0.88999999999998636</v>
      </c>
      <c r="CK14" s="42">
        <f t="shared" si="40"/>
        <v>5.6999999999999886</v>
      </c>
      <c r="CL14" s="42">
        <f t="shared" si="40"/>
        <v>3.1899999999999977</v>
      </c>
      <c r="CM14" s="42">
        <f t="shared" si="40"/>
        <v>1.4200000000000159</v>
      </c>
      <c r="CN14" s="42">
        <f t="shared" si="40"/>
        <v>1.3700000000000045</v>
      </c>
      <c r="CO14" s="42">
        <f t="shared" si="40"/>
        <v>0.23000000000001819</v>
      </c>
      <c r="CP14" s="42">
        <f t="shared" si="40"/>
        <v>2.3900000000000432</v>
      </c>
      <c r="CQ14" s="42">
        <f t="shared" si="40"/>
        <v>10.54000000000002</v>
      </c>
      <c r="CR14" s="42">
        <f t="shared" si="40"/>
        <v>1.8799999999999386</v>
      </c>
      <c r="CS14" s="42">
        <f t="shared" si="40"/>
        <v>8.8899999999999864</v>
      </c>
      <c r="CT14" s="43">
        <f t="shared" si="40"/>
        <v>2.0400000000000205</v>
      </c>
      <c r="CU14" s="41">
        <f t="shared" si="38"/>
        <v>2.1700942408376958</v>
      </c>
      <c r="CV14" s="25">
        <f t="shared" si="25"/>
        <v>0.1221234782608677</v>
      </c>
      <c r="CW14" s="25">
        <f t="shared" si="26"/>
        <v>0.78350174216027735</v>
      </c>
      <c r="CX14" s="25">
        <f t="shared" si="27"/>
        <v>0.4369635416666664</v>
      </c>
      <c r="CY14" s="25">
        <f t="shared" si="28"/>
        <v>0.19316896551724358</v>
      </c>
      <c r="CZ14" s="25">
        <f t="shared" si="29"/>
        <v>0.18701211072664428</v>
      </c>
      <c r="DA14" s="25">
        <f t="shared" si="30"/>
        <v>3.1287931034485239E-2</v>
      </c>
      <c r="DB14" s="25">
        <f t="shared" si="31"/>
        <v>0.3262474048442966</v>
      </c>
      <c r="DC14" s="42">
        <f t="shared" si="32"/>
        <v>1.3906454849498355</v>
      </c>
      <c r="DD14" s="42">
        <f t="shared" si="33"/>
        <v>0.25442881646654403</v>
      </c>
      <c r="DE14" s="25">
        <f t="shared" si="34"/>
        <v>1.2051907216494828</v>
      </c>
      <c r="DF14" s="26">
        <f t="shared" si="35"/>
        <v>0.27751034482758907</v>
      </c>
      <c r="DG14" s="47">
        <f t="shared" si="39"/>
        <v>45.588660688458141</v>
      </c>
      <c r="DH14" s="47">
        <f t="shared" si="36"/>
        <v>4.6378322042729954</v>
      </c>
      <c r="DI14" s="47">
        <f t="shared" si="36"/>
        <v>17.473942366646192</v>
      </c>
      <c r="DJ14" s="47">
        <f t="shared" si="36"/>
        <v>12.10166919575115</v>
      </c>
      <c r="DK14" s="47">
        <f t="shared" si="36"/>
        <v>4.8696844993141797</v>
      </c>
      <c r="DL14" s="47">
        <f t="shared" si="36"/>
        <v>5.0986229996278425</v>
      </c>
      <c r="DM14" s="47">
        <f t="shared" si="36"/>
        <v>0.67310506292074246</v>
      </c>
      <c r="DN14" s="47">
        <f t="shared" si="36"/>
        <v>9.2242377460441567</v>
      </c>
      <c r="DO14" s="47">
        <f t="shared" si="36"/>
        <v>26.649810366624571</v>
      </c>
      <c r="DP14" s="47">
        <f t="shared" si="36"/>
        <v>6.4917127071821259</v>
      </c>
      <c r="DQ14" s="47">
        <f t="shared" si="36"/>
        <v>28.658929722759485</v>
      </c>
      <c r="DR14" s="47">
        <f t="shared" si="36"/>
        <v>7.677832141513063</v>
      </c>
    </row>
    <row r="15" spans="1:122" x14ac:dyDescent="0.25">
      <c r="A15" s="31" t="s">
        <v>179</v>
      </c>
      <c r="B15" t="s">
        <v>122</v>
      </c>
      <c r="C15" s="17">
        <v>479</v>
      </c>
      <c r="D15" s="18">
        <v>485</v>
      </c>
      <c r="E15" s="18">
        <v>482</v>
      </c>
      <c r="F15" s="18">
        <v>487</v>
      </c>
      <c r="G15" s="18">
        <v>496</v>
      </c>
      <c r="H15" s="18">
        <v>507</v>
      </c>
      <c r="I15" s="18">
        <v>509</v>
      </c>
      <c r="J15" s="18">
        <v>507</v>
      </c>
      <c r="K15" s="18">
        <v>526</v>
      </c>
      <c r="L15" s="18">
        <v>517</v>
      </c>
      <c r="M15" s="18">
        <v>516</v>
      </c>
      <c r="N15" s="18">
        <v>512</v>
      </c>
      <c r="O15" s="24">
        <v>244.18</v>
      </c>
      <c r="P15" s="25">
        <v>241.74</v>
      </c>
      <c r="Q15" s="25">
        <v>237.67</v>
      </c>
      <c r="R15" s="25">
        <v>342.42</v>
      </c>
      <c r="S15" s="25">
        <v>336.67</v>
      </c>
      <c r="T15" s="25">
        <v>353.12</v>
      </c>
      <c r="U15" s="25">
        <v>328.97</v>
      </c>
      <c r="V15" s="25">
        <v>343.75</v>
      </c>
      <c r="W15" s="25">
        <v>321.86</v>
      </c>
      <c r="X15" s="25">
        <v>337.55</v>
      </c>
      <c r="Y15" s="25">
        <v>315.64999999999998</v>
      </c>
      <c r="Z15" s="26">
        <v>299.58999999999997</v>
      </c>
      <c r="AA15" s="24">
        <v>220.3</v>
      </c>
      <c r="AB15" s="25">
        <v>223.65</v>
      </c>
      <c r="AC15" s="25">
        <v>197.69</v>
      </c>
      <c r="AD15" s="25">
        <v>317.95</v>
      </c>
      <c r="AE15" s="25">
        <v>308.25</v>
      </c>
      <c r="AF15" s="25">
        <v>328.63</v>
      </c>
      <c r="AG15" s="25">
        <v>298.81</v>
      </c>
      <c r="AH15" s="25">
        <v>324.68</v>
      </c>
      <c r="AI15" s="25">
        <v>297.83999999999997</v>
      </c>
      <c r="AJ15" s="25">
        <v>310.95999999999998</v>
      </c>
      <c r="AK15" s="25">
        <v>299.64999999999998</v>
      </c>
      <c r="AL15" s="26">
        <v>277.47000000000003</v>
      </c>
      <c r="AM15" s="32">
        <f t="shared" si="41"/>
        <v>22.050000000000011</v>
      </c>
      <c r="AN15" s="33">
        <f t="shared" si="42"/>
        <v>16.53</v>
      </c>
      <c r="AO15" s="33">
        <f t="shared" si="43"/>
        <v>37.359999999999985</v>
      </c>
      <c r="AP15" s="33">
        <f t="shared" si="44"/>
        <v>22.910000000000025</v>
      </c>
      <c r="AQ15" s="33">
        <f t="shared" si="45"/>
        <v>26.510000000000048</v>
      </c>
      <c r="AR15" s="33">
        <f t="shared" si="46"/>
        <v>23.28000000000003</v>
      </c>
      <c r="AS15" s="33">
        <f t="shared" si="47"/>
        <v>28.970000000000027</v>
      </c>
      <c r="AT15" s="33">
        <f t="shared" si="48"/>
        <v>17.159999999999968</v>
      </c>
      <c r="AU15" s="33">
        <f t="shared" si="49"/>
        <v>22.400000000000034</v>
      </c>
      <c r="AV15" s="33">
        <f t="shared" si="50"/>
        <v>25.420000000000016</v>
      </c>
      <c r="AW15" s="33">
        <f t="shared" si="51"/>
        <v>12.649999999999977</v>
      </c>
      <c r="AX15" s="34">
        <f t="shared" si="52"/>
        <v>19.14999999999992</v>
      </c>
      <c r="AY15" s="24">
        <f t="shared" si="12"/>
        <v>46.033402922755762</v>
      </c>
      <c r="AZ15" s="25">
        <f t="shared" si="13"/>
        <v>34.082474226804123</v>
      </c>
      <c r="BA15" s="25">
        <f t="shared" si="14"/>
        <v>77.510373443983369</v>
      </c>
      <c r="BB15" s="25">
        <f t="shared" si="15"/>
        <v>47.043121149897381</v>
      </c>
      <c r="BC15" s="25">
        <f t="shared" si="16"/>
        <v>53.447580645161381</v>
      </c>
      <c r="BD15" s="25">
        <f t="shared" si="17"/>
        <v>45.91715976331367</v>
      </c>
      <c r="BE15" s="25">
        <f t="shared" si="18"/>
        <v>56.915520628683751</v>
      </c>
      <c r="BF15" s="25">
        <f t="shared" si="19"/>
        <v>33.846153846153783</v>
      </c>
      <c r="BG15" s="25">
        <f t="shared" si="20"/>
        <v>42.585551330798538</v>
      </c>
      <c r="BH15" s="25">
        <f t="shared" si="21"/>
        <v>49.168278529980689</v>
      </c>
      <c r="BI15" s="25">
        <f t="shared" si="22"/>
        <v>24.515503875968946</v>
      </c>
      <c r="BJ15" s="26">
        <f t="shared" si="23"/>
        <v>37.402343749999844</v>
      </c>
      <c r="BK15" s="24">
        <v>221.36</v>
      </c>
      <c r="BL15" s="25">
        <v>225.7</v>
      </c>
      <c r="BM15" s="25">
        <v>232.85</v>
      </c>
      <c r="BN15" s="25">
        <v>334.45</v>
      </c>
      <c r="BO15" s="25">
        <v>340.86</v>
      </c>
      <c r="BP15" s="25">
        <v>338.45</v>
      </c>
      <c r="BQ15" s="25">
        <v>335.22</v>
      </c>
      <c r="BR15" s="25">
        <v>344.34</v>
      </c>
      <c r="BS15" s="25">
        <v>337.12</v>
      </c>
      <c r="BT15" s="25">
        <v>332.35</v>
      </c>
      <c r="BU15" s="25">
        <v>330.7</v>
      </c>
      <c r="BV15" s="26">
        <v>326.08999999999997</v>
      </c>
      <c r="BW15" s="24">
        <v>216.59</v>
      </c>
      <c r="BX15" s="25">
        <v>221.36</v>
      </c>
      <c r="BY15" s="25">
        <v>230.4</v>
      </c>
      <c r="BZ15" s="25">
        <v>331.61</v>
      </c>
      <c r="CA15" s="25">
        <v>338.56</v>
      </c>
      <c r="CB15" s="25">
        <v>335.36</v>
      </c>
      <c r="CC15" s="25">
        <v>332.75</v>
      </c>
      <c r="CD15" s="25">
        <v>337.24</v>
      </c>
      <c r="CE15" s="25">
        <v>332.38</v>
      </c>
      <c r="CF15" s="25">
        <v>330.85</v>
      </c>
      <c r="CG15" s="25">
        <v>326.14999999999998</v>
      </c>
      <c r="CH15" s="25">
        <v>324.22000000000003</v>
      </c>
      <c r="CI15" s="24">
        <f t="shared" ref="CI15:CT25" si="53">IF(CI43&lt;0,0,CI43)</f>
        <v>2.5100000000000193</v>
      </c>
      <c r="CJ15" s="25">
        <f t="shared" si="53"/>
        <v>2.9099999999999682</v>
      </c>
      <c r="CK15" s="25">
        <f t="shared" si="53"/>
        <v>0.69999999999998863</v>
      </c>
      <c r="CL15" s="25">
        <f t="shared" si="53"/>
        <v>1.0799999999999841</v>
      </c>
      <c r="CM15" s="25">
        <f t="shared" si="53"/>
        <v>0.54000000000002046</v>
      </c>
      <c r="CN15" s="25">
        <f t="shared" si="53"/>
        <v>1.3899999999999864</v>
      </c>
      <c r="CO15" s="25">
        <f t="shared" si="53"/>
        <v>0.83000000000004093</v>
      </c>
      <c r="CP15" s="25">
        <f t="shared" si="53"/>
        <v>4.7099999999999795</v>
      </c>
      <c r="CQ15" s="25">
        <f t="shared" si="53"/>
        <v>3.3100000000000023</v>
      </c>
      <c r="CR15" s="25">
        <f t="shared" si="53"/>
        <v>0</v>
      </c>
      <c r="CS15" s="25">
        <f t="shared" si="53"/>
        <v>1.9399999999999977</v>
      </c>
      <c r="CT15" s="26">
        <f t="shared" si="53"/>
        <v>1.7799999999999159</v>
      </c>
      <c r="CU15" s="24">
        <f t="shared" si="38"/>
        <v>0.41344258872651679</v>
      </c>
      <c r="CV15" s="25">
        <f t="shared" si="25"/>
        <v>0.47339999999999488</v>
      </c>
      <c r="CW15" s="25">
        <f t="shared" si="26"/>
        <v>0.11458506224066205</v>
      </c>
      <c r="CX15" s="25">
        <f t="shared" si="27"/>
        <v>0.17497330595482288</v>
      </c>
      <c r="CY15" s="25">
        <f t="shared" si="28"/>
        <v>8.589919354839036E-2</v>
      </c>
      <c r="CZ15" s="25">
        <f t="shared" si="29"/>
        <v>0.21631360946745348</v>
      </c>
      <c r="DA15" s="25">
        <f t="shared" si="30"/>
        <v>0.12865815324165666</v>
      </c>
      <c r="DB15" s="25">
        <f t="shared" si="31"/>
        <v>0.73297633136094364</v>
      </c>
      <c r="DC15" s="25">
        <f t="shared" si="32"/>
        <v>0.49650000000000033</v>
      </c>
      <c r="DD15" s="25">
        <f t="shared" si="33"/>
        <v>0</v>
      </c>
      <c r="DE15" s="25">
        <f t="shared" si="34"/>
        <v>0.29663953488372063</v>
      </c>
      <c r="DF15" s="26">
        <f t="shared" si="35"/>
        <v>0.27430078124998708</v>
      </c>
      <c r="DG15" s="30">
        <f t="shared" si="39"/>
        <v>10.219869706840456</v>
      </c>
      <c r="DH15" s="30">
        <f t="shared" si="36"/>
        <v>14.969135802468998</v>
      </c>
      <c r="DI15" s="30">
        <f t="shared" si="36"/>
        <v>1.8392012611665505</v>
      </c>
      <c r="DJ15" s="30">
        <f t="shared" si="36"/>
        <v>4.5018757815755883</v>
      </c>
      <c r="DK15" s="30">
        <f t="shared" si="36"/>
        <v>1.9963031423290909</v>
      </c>
      <c r="DL15" s="30">
        <f t="shared" si="36"/>
        <v>5.6343737332792276</v>
      </c>
      <c r="DM15" s="30">
        <f t="shared" si="36"/>
        <v>2.7852348993289899</v>
      </c>
      <c r="DN15" s="30">
        <f t="shared" si="36"/>
        <v>21.536351165980751</v>
      </c>
      <c r="DO15" s="30">
        <f t="shared" si="36"/>
        <v>12.874367950213916</v>
      </c>
      <c r="DP15" s="30">
        <f t="shared" si="36"/>
        <v>0</v>
      </c>
      <c r="DQ15" s="30">
        <f t="shared" si="36"/>
        <v>13.296778615490068</v>
      </c>
      <c r="DR15" s="30">
        <f t="shared" si="36"/>
        <v>8.504538939321213</v>
      </c>
    </row>
    <row r="16" spans="1:122" x14ac:dyDescent="0.25">
      <c r="A16" s="31" t="s">
        <v>180</v>
      </c>
      <c r="B16" t="s">
        <v>124</v>
      </c>
      <c r="C16" s="17">
        <v>560</v>
      </c>
      <c r="D16" s="18">
        <v>550</v>
      </c>
      <c r="E16" s="18">
        <v>550</v>
      </c>
      <c r="F16" s="18">
        <v>560</v>
      </c>
      <c r="G16" s="18">
        <v>558</v>
      </c>
      <c r="H16" s="18">
        <v>559</v>
      </c>
      <c r="I16" s="18">
        <v>558</v>
      </c>
      <c r="J16" s="18">
        <v>562</v>
      </c>
      <c r="K16" s="18">
        <v>575</v>
      </c>
      <c r="L16" s="18">
        <v>568</v>
      </c>
      <c r="M16" s="18">
        <v>566</v>
      </c>
      <c r="N16" s="18">
        <v>562</v>
      </c>
      <c r="O16" s="24">
        <v>238.08</v>
      </c>
      <c r="P16" s="25">
        <v>234.26</v>
      </c>
      <c r="Q16" s="25">
        <v>237.73</v>
      </c>
      <c r="R16" s="25">
        <v>333.39</v>
      </c>
      <c r="S16" s="25">
        <v>336.46</v>
      </c>
      <c r="T16" s="25">
        <v>353.43</v>
      </c>
      <c r="U16" s="25">
        <v>329.46</v>
      </c>
      <c r="V16" s="25">
        <v>341.08</v>
      </c>
      <c r="W16" s="25">
        <v>325.86</v>
      </c>
      <c r="X16" s="25">
        <v>335.77</v>
      </c>
      <c r="Y16" s="25">
        <v>317.08</v>
      </c>
      <c r="Z16" s="26">
        <v>299.69</v>
      </c>
      <c r="AA16" s="24">
        <v>218.87</v>
      </c>
      <c r="AB16" s="25">
        <v>210.48</v>
      </c>
      <c r="AC16" s="25">
        <v>214.16</v>
      </c>
      <c r="AD16" s="25">
        <v>309.26</v>
      </c>
      <c r="AE16" s="25">
        <v>304.52999999999997</v>
      </c>
      <c r="AF16" s="25">
        <v>329.66</v>
      </c>
      <c r="AG16" s="25">
        <v>301.92</v>
      </c>
      <c r="AH16" s="25">
        <v>320.8</v>
      </c>
      <c r="AI16" s="25">
        <v>295.64</v>
      </c>
      <c r="AJ16" s="25">
        <v>312.07</v>
      </c>
      <c r="AK16" s="25">
        <v>299.74</v>
      </c>
      <c r="AL16" s="26">
        <v>278.45999999999998</v>
      </c>
      <c r="AM16" s="32">
        <f t="shared" si="41"/>
        <v>17.380000000000024</v>
      </c>
      <c r="AN16" s="33">
        <f t="shared" si="42"/>
        <v>22.22</v>
      </c>
      <c r="AO16" s="33">
        <f t="shared" si="43"/>
        <v>20.949999999999989</v>
      </c>
      <c r="AP16" s="33">
        <f t="shared" si="44"/>
        <v>22.569999999999993</v>
      </c>
      <c r="AQ16" s="33">
        <f t="shared" si="45"/>
        <v>30.020000000000039</v>
      </c>
      <c r="AR16" s="33">
        <f t="shared" si="46"/>
        <v>22.560000000000002</v>
      </c>
      <c r="AS16" s="33">
        <f t="shared" si="47"/>
        <v>26.349999999999966</v>
      </c>
      <c r="AT16" s="33">
        <f t="shared" si="48"/>
        <v>18.369999999999948</v>
      </c>
      <c r="AU16" s="33">
        <f t="shared" si="49"/>
        <v>28.600000000000023</v>
      </c>
      <c r="AV16" s="33">
        <f t="shared" si="50"/>
        <v>22.529999999999973</v>
      </c>
      <c r="AW16" s="33">
        <f t="shared" si="51"/>
        <v>13.989999999999952</v>
      </c>
      <c r="AX16" s="34">
        <f t="shared" si="52"/>
        <v>18.259999999999991</v>
      </c>
      <c r="AY16" s="24">
        <f t="shared" si="12"/>
        <v>31.035714285714331</v>
      </c>
      <c r="AZ16" s="25">
        <f t="shared" si="13"/>
        <v>40.4</v>
      </c>
      <c r="BA16" s="25">
        <f t="shared" si="14"/>
        <v>38.090909090909072</v>
      </c>
      <c r="BB16" s="25">
        <f t="shared" si="15"/>
        <v>40.303571428571416</v>
      </c>
      <c r="BC16" s="25">
        <f t="shared" si="16"/>
        <v>53.79928315412193</v>
      </c>
      <c r="BD16" s="25">
        <f t="shared" si="17"/>
        <v>40.357781753130595</v>
      </c>
      <c r="BE16" s="25">
        <f t="shared" si="18"/>
        <v>47.222222222222157</v>
      </c>
      <c r="BF16" s="25">
        <f t="shared" si="19"/>
        <v>32.686832740213433</v>
      </c>
      <c r="BG16" s="25">
        <f t="shared" si="20"/>
        <v>49.739130434782645</v>
      </c>
      <c r="BH16" s="25">
        <f t="shared" si="21"/>
        <v>39.66549295774643</v>
      </c>
      <c r="BI16" s="25">
        <f t="shared" si="22"/>
        <v>24.717314487632425</v>
      </c>
      <c r="BJ16" s="26">
        <f t="shared" si="23"/>
        <v>32.491103202846965</v>
      </c>
      <c r="BK16" s="24">
        <v>232.25</v>
      </c>
      <c r="BL16" s="25">
        <v>236.13</v>
      </c>
      <c r="BM16" s="25">
        <v>236.34</v>
      </c>
      <c r="BN16" s="25">
        <v>329.53</v>
      </c>
      <c r="BO16" s="25">
        <v>338.89</v>
      </c>
      <c r="BP16" s="25">
        <v>335.64</v>
      </c>
      <c r="BQ16" s="25">
        <v>330.2</v>
      </c>
      <c r="BR16" s="25">
        <v>349.22</v>
      </c>
      <c r="BS16" s="25">
        <v>341.29</v>
      </c>
      <c r="BT16" s="25">
        <v>335.3</v>
      </c>
      <c r="BU16" s="25">
        <v>329.54</v>
      </c>
      <c r="BV16" s="26">
        <v>318.58</v>
      </c>
      <c r="BW16" s="24">
        <v>210.59</v>
      </c>
      <c r="BX16" s="25">
        <v>232.55</v>
      </c>
      <c r="BY16" s="25">
        <v>231.18</v>
      </c>
      <c r="BZ16" s="25">
        <v>323.7</v>
      </c>
      <c r="CA16" s="25">
        <v>335.83</v>
      </c>
      <c r="CB16" s="25">
        <v>330.44</v>
      </c>
      <c r="CC16" s="25">
        <v>325.14</v>
      </c>
      <c r="CD16" s="25">
        <v>342.05</v>
      </c>
      <c r="CE16" s="25">
        <v>335.99</v>
      </c>
      <c r="CF16" s="25">
        <v>330.21</v>
      </c>
      <c r="CG16" s="25">
        <v>319.08999999999997</v>
      </c>
      <c r="CH16" s="25">
        <v>310.38</v>
      </c>
      <c r="CI16" s="24">
        <f t="shared" si="53"/>
        <v>19.400000000000006</v>
      </c>
      <c r="CJ16" s="25">
        <f t="shared" si="53"/>
        <v>2.1499999999999773</v>
      </c>
      <c r="CK16" s="25">
        <f t="shared" si="53"/>
        <v>3.4099999999999966</v>
      </c>
      <c r="CL16" s="25">
        <f t="shared" si="53"/>
        <v>4.0699999999999932</v>
      </c>
      <c r="CM16" s="25">
        <f t="shared" si="53"/>
        <v>1.3000000000000114</v>
      </c>
      <c r="CN16" s="25">
        <f t="shared" si="53"/>
        <v>3.5</v>
      </c>
      <c r="CO16" s="25">
        <f t="shared" si="53"/>
        <v>3.4200000000000159</v>
      </c>
      <c r="CP16" s="25">
        <f t="shared" si="53"/>
        <v>4.7800000000000296</v>
      </c>
      <c r="CQ16" s="25">
        <f t="shared" si="53"/>
        <v>3.8700000000000045</v>
      </c>
      <c r="CR16" s="25">
        <f t="shared" si="53"/>
        <v>3.5799999999999841</v>
      </c>
      <c r="CS16" s="25">
        <f t="shared" si="53"/>
        <v>7.8400000000000318</v>
      </c>
      <c r="CT16" s="26">
        <f t="shared" si="53"/>
        <v>8.1099999999999568</v>
      </c>
      <c r="CU16" s="24">
        <f t="shared" si="38"/>
        <v>2.7333214285714291</v>
      </c>
      <c r="CV16" s="25">
        <f t="shared" si="25"/>
        <v>0.30842727272726944</v>
      </c>
      <c r="CW16" s="25">
        <f t="shared" si="26"/>
        <v>0.4891799999999995</v>
      </c>
      <c r="CX16" s="25">
        <f t="shared" si="27"/>
        <v>0.57343392857142761</v>
      </c>
      <c r="CY16" s="25">
        <f t="shared" si="28"/>
        <v>0.18381720430107687</v>
      </c>
      <c r="CZ16" s="25">
        <f t="shared" si="29"/>
        <v>0.4940071556350627</v>
      </c>
      <c r="DA16" s="25">
        <f t="shared" si="30"/>
        <v>0.48358064516129262</v>
      </c>
      <c r="DB16" s="25">
        <f t="shared" si="31"/>
        <v>0.6710711743772283</v>
      </c>
      <c r="DC16" s="25">
        <f t="shared" si="32"/>
        <v>0.53103130434782675</v>
      </c>
      <c r="DD16" s="25">
        <f t="shared" si="33"/>
        <v>0.49729225352112466</v>
      </c>
      <c r="DE16" s="25">
        <f t="shared" si="34"/>
        <v>1.0928904593639623</v>
      </c>
      <c r="DF16" s="26">
        <f t="shared" si="35"/>
        <v>1.1385747330960794</v>
      </c>
      <c r="DG16" s="30">
        <f t="shared" si="39"/>
        <v>52.746057640021725</v>
      </c>
      <c r="DH16" s="30">
        <f t="shared" si="36"/>
        <v>8.8223225276979047</v>
      </c>
      <c r="DI16" s="30">
        <f t="shared" si="36"/>
        <v>13.998357963875199</v>
      </c>
      <c r="DJ16" s="30">
        <f t="shared" si="36"/>
        <v>15.277777777777759</v>
      </c>
      <c r="DK16" s="30">
        <f t="shared" si="36"/>
        <v>4.1507024265645249</v>
      </c>
      <c r="DL16" s="30">
        <f t="shared" si="36"/>
        <v>13.430544896392938</v>
      </c>
      <c r="DM16" s="30">
        <f t="shared" si="36"/>
        <v>11.488075243533819</v>
      </c>
      <c r="DN16" s="30">
        <f t="shared" si="36"/>
        <v>20.647948164147017</v>
      </c>
      <c r="DO16" s="30">
        <f t="shared" si="36"/>
        <v>11.918694179242381</v>
      </c>
      <c r="DP16" s="30">
        <f t="shared" si="36"/>
        <v>13.711221754117158</v>
      </c>
      <c r="DQ16" s="30">
        <f t="shared" si="36"/>
        <v>35.913879981676764</v>
      </c>
      <c r="DR16" s="30">
        <f t="shared" si="36"/>
        <v>30.754645430413248</v>
      </c>
    </row>
    <row r="17" spans="1:122" x14ac:dyDescent="0.25">
      <c r="A17" s="31" t="s">
        <v>181</v>
      </c>
      <c r="B17" t="s">
        <v>123</v>
      </c>
      <c r="C17" s="17">
        <v>479</v>
      </c>
      <c r="D17" s="18">
        <v>480</v>
      </c>
      <c r="E17" s="18">
        <v>476</v>
      </c>
      <c r="F17" s="18">
        <v>477</v>
      </c>
      <c r="G17" s="18">
        <v>486</v>
      </c>
      <c r="H17" s="18">
        <v>489</v>
      </c>
      <c r="I17" s="18">
        <v>491</v>
      </c>
      <c r="J17" s="18">
        <v>492</v>
      </c>
      <c r="K17" s="18">
        <v>514</v>
      </c>
      <c r="L17" s="18">
        <v>503</v>
      </c>
      <c r="M17" s="18">
        <v>499</v>
      </c>
      <c r="N17" s="18">
        <v>501</v>
      </c>
      <c r="O17" s="24">
        <v>236.71</v>
      </c>
      <c r="P17" s="25">
        <v>230.24</v>
      </c>
      <c r="Q17" s="25">
        <v>235.29</v>
      </c>
      <c r="R17" s="25">
        <v>343.68</v>
      </c>
      <c r="S17" s="25">
        <v>344.17</v>
      </c>
      <c r="T17" s="25">
        <v>347.86</v>
      </c>
      <c r="U17" s="25">
        <v>324.89</v>
      </c>
      <c r="V17" s="25">
        <v>337.48</v>
      </c>
      <c r="W17" s="25">
        <v>323.37</v>
      </c>
      <c r="X17" s="25">
        <v>343.28</v>
      </c>
      <c r="Y17" s="25">
        <v>317.08</v>
      </c>
      <c r="Z17" s="26">
        <v>293.52999999999997</v>
      </c>
      <c r="AA17" s="24">
        <v>226.92</v>
      </c>
      <c r="AB17" s="25">
        <v>211.56</v>
      </c>
      <c r="AC17" s="25">
        <v>201.93</v>
      </c>
      <c r="AD17" s="25">
        <v>317.07</v>
      </c>
      <c r="AE17" s="25">
        <v>314.95</v>
      </c>
      <c r="AF17" s="25">
        <v>325.02</v>
      </c>
      <c r="AG17" s="25">
        <v>296.62</v>
      </c>
      <c r="AH17" s="25">
        <v>318.11</v>
      </c>
      <c r="AI17" s="25">
        <v>293.5</v>
      </c>
      <c r="AJ17" s="25">
        <v>314.44</v>
      </c>
      <c r="AK17" s="25">
        <v>293.60000000000002</v>
      </c>
      <c r="AL17" s="26">
        <v>276.39999999999998</v>
      </c>
      <c r="AM17" s="32">
        <f t="shared" si="41"/>
        <v>7.9600000000000364</v>
      </c>
      <c r="AN17" s="33">
        <f t="shared" si="42"/>
        <v>17.120000000000005</v>
      </c>
      <c r="AO17" s="33">
        <f t="shared" si="43"/>
        <v>30.739999999999981</v>
      </c>
      <c r="AP17" s="33">
        <f t="shared" si="44"/>
        <v>25.050000000000011</v>
      </c>
      <c r="AQ17" s="33">
        <f t="shared" si="45"/>
        <v>27.310000000000059</v>
      </c>
      <c r="AR17" s="33">
        <f t="shared" si="46"/>
        <v>21.630000000000052</v>
      </c>
      <c r="AS17" s="33">
        <f t="shared" si="47"/>
        <v>27.079999999999984</v>
      </c>
      <c r="AT17" s="33">
        <f t="shared" si="48"/>
        <v>17.45999999999998</v>
      </c>
      <c r="AU17" s="33">
        <f t="shared" si="49"/>
        <v>28.25</v>
      </c>
      <c r="AV17" s="33">
        <f t="shared" si="50"/>
        <v>27.669999999999959</v>
      </c>
      <c r="AW17" s="33">
        <f t="shared" si="51"/>
        <v>20.129999999999939</v>
      </c>
      <c r="AX17" s="34">
        <f t="shared" si="52"/>
        <v>14.159999999999968</v>
      </c>
      <c r="AY17" s="24">
        <f t="shared" si="12"/>
        <v>16.617954070981288</v>
      </c>
      <c r="AZ17" s="25">
        <f t="shared" si="13"/>
        <v>35.666666666666671</v>
      </c>
      <c r="BA17" s="25">
        <f t="shared" si="14"/>
        <v>64.579831932773075</v>
      </c>
      <c r="BB17" s="25">
        <f t="shared" si="15"/>
        <v>52.515723270440276</v>
      </c>
      <c r="BC17" s="25">
        <f t="shared" si="16"/>
        <v>56.193415637860205</v>
      </c>
      <c r="BD17" s="25">
        <f t="shared" si="17"/>
        <v>44.233128834355938</v>
      </c>
      <c r="BE17" s="25">
        <f t="shared" si="18"/>
        <v>55.152749490834999</v>
      </c>
      <c r="BF17" s="25">
        <f t="shared" si="19"/>
        <v>35.487804878048735</v>
      </c>
      <c r="BG17" s="25">
        <f t="shared" si="20"/>
        <v>54.961089494163424</v>
      </c>
      <c r="BH17" s="25">
        <f t="shared" si="21"/>
        <v>55.009940357852805</v>
      </c>
      <c r="BI17" s="25">
        <f t="shared" si="22"/>
        <v>40.340681362725327</v>
      </c>
      <c r="BJ17" s="26">
        <f t="shared" si="23"/>
        <v>28.263473053892152</v>
      </c>
      <c r="BK17" s="24">
        <v>230.79</v>
      </c>
      <c r="BL17" s="25">
        <v>228.67</v>
      </c>
      <c r="BM17" s="25">
        <v>241.99</v>
      </c>
      <c r="BN17" s="25">
        <v>332.9</v>
      </c>
      <c r="BO17" s="25">
        <v>340.92</v>
      </c>
      <c r="BP17" s="25">
        <v>338.47</v>
      </c>
      <c r="BQ17" s="25">
        <v>336.67</v>
      </c>
      <c r="BR17" s="25">
        <v>353.13</v>
      </c>
      <c r="BS17" s="25">
        <v>345.34</v>
      </c>
      <c r="BT17" s="25">
        <v>340.92</v>
      </c>
      <c r="BU17" s="25">
        <v>339.24</v>
      </c>
      <c r="BV17" s="26">
        <v>334.55</v>
      </c>
      <c r="BW17" s="24">
        <v>223.75</v>
      </c>
      <c r="BX17" s="25">
        <v>211.25</v>
      </c>
      <c r="BY17" s="25">
        <v>241.17</v>
      </c>
      <c r="BZ17" s="25">
        <v>330.23</v>
      </c>
      <c r="CA17" s="25">
        <v>338.64</v>
      </c>
      <c r="CB17" s="25">
        <v>336.92</v>
      </c>
      <c r="CC17" s="25">
        <v>334.94</v>
      </c>
      <c r="CD17" s="25">
        <v>345.58</v>
      </c>
      <c r="CE17" s="25">
        <v>340.98</v>
      </c>
      <c r="CF17" s="25">
        <v>339.49</v>
      </c>
      <c r="CG17" s="25">
        <v>334.64</v>
      </c>
      <c r="CH17" s="25">
        <v>330.59</v>
      </c>
      <c r="CI17" s="24">
        <f t="shared" si="53"/>
        <v>4.7800000000000011</v>
      </c>
      <c r="CJ17" s="25">
        <f t="shared" si="53"/>
        <v>15.989999999999981</v>
      </c>
      <c r="CK17" s="25">
        <f t="shared" si="53"/>
        <v>0</v>
      </c>
      <c r="CL17" s="25">
        <f t="shared" si="53"/>
        <v>0.90999999999996817</v>
      </c>
      <c r="CM17" s="25">
        <f t="shared" si="53"/>
        <v>0.52000000000003865</v>
      </c>
      <c r="CN17" s="25">
        <f>IF(CN45&lt;0,0,CN45)</f>
        <v>0</v>
      </c>
      <c r="CO17" s="25">
        <f t="shared" si="53"/>
        <v>9.0000000000031832E-2</v>
      </c>
      <c r="CP17" s="25">
        <f t="shared" si="53"/>
        <v>5.160000000000025</v>
      </c>
      <c r="CQ17" s="25">
        <f t="shared" si="53"/>
        <v>2.92999999999995</v>
      </c>
      <c r="CR17" s="25">
        <f t="shared" si="53"/>
        <v>0</v>
      </c>
      <c r="CS17" s="25">
        <f t="shared" si="53"/>
        <v>1.9900000000000091</v>
      </c>
      <c r="CT17" s="26">
        <f t="shared" si="53"/>
        <v>3.8700000000000045</v>
      </c>
      <c r="CU17" s="24">
        <f t="shared" si="38"/>
        <v>0.78735281837160775</v>
      </c>
      <c r="CV17" s="25">
        <f t="shared" si="25"/>
        <v>2.6283562499999968</v>
      </c>
      <c r="CW17" s="25">
        <f t="shared" si="26"/>
        <v>0</v>
      </c>
      <c r="CX17" s="25">
        <f t="shared" si="27"/>
        <v>0.15052201257861109</v>
      </c>
      <c r="CY17" s="25">
        <f t="shared" si="28"/>
        <v>8.4419753086426047E-2</v>
      </c>
      <c r="CZ17" s="25">
        <f t="shared" si="29"/>
        <v>0</v>
      </c>
      <c r="DA17" s="25">
        <f t="shared" si="30"/>
        <v>1.446232179226581E-2</v>
      </c>
      <c r="DB17" s="25">
        <f t="shared" si="31"/>
        <v>0.82748780487805296</v>
      </c>
      <c r="DC17" s="25">
        <f t="shared" si="32"/>
        <v>0.44976070038909743</v>
      </c>
      <c r="DD17" s="25">
        <f t="shared" si="33"/>
        <v>0</v>
      </c>
      <c r="DE17" s="25">
        <f t="shared" si="34"/>
        <v>0.3146513026052119</v>
      </c>
      <c r="DF17" s="26">
        <f t="shared" si="35"/>
        <v>0.60946706586826416</v>
      </c>
      <c r="DG17" s="30">
        <f t="shared" si="39"/>
        <v>37.519623233908845</v>
      </c>
      <c r="DH17" s="30">
        <f t="shared" si="36"/>
        <v>48.293566898218025</v>
      </c>
      <c r="DI17" s="30">
        <f t="shared" si="36"/>
        <v>0</v>
      </c>
      <c r="DJ17" s="30">
        <f t="shared" si="36"/>
        <v>3.5053929121724532</v>
      </c>
      <c r="DK17" s="30">
        <f t="shared" si="36"/>
        <v>1.8684872439814475</v>
      </c>
      <c r="DL17" s="30">
        <f t="shared" si="36"/>
        <v>0</v>
      </c>
      <c r="DM17" s="30">
        <f t="shared" si="36"/>
        <v>0.33124769966886924</v>
      </c>
      <c r="DN17" s="30">
        <f t="shared" si="36"/>
        <v>22.811671087533263</v>
      </c>
      <c r="DO17" s="30">
        <f t="shared" si="36"/>
        <v>9.3970493906348782</v>
      </c>
      <c r="DP17" s="30">
        <f t="shared" si="36"/>
        <v>0</v>
      </c>
      <c r="DQ17" s="30">
        <f t="shared" si="36"/>
        <v>8.9963833634720345</v>
      </c>
      <c r="DR17" s="30">
        <f t="shared" si="36"/>
        <v>21.46422628951753</v>
      </c>
    </row>
    <row r="18" spans="1:122" x14ac:dyDescent="0.25">
      <c r="A18" s="31" t="s">
        <v>182</v>
      </c>
      <c r="B18" t="s">
        <v>122</v>
      </c>
      <c r="C18" s="17">
        <v>508</v>
      </c>
      <c r="D18" s="18">
        <v>511</v>
      </c>
      <c r="E18" s="18">
        <v>510</v>
      </c>
      <c r="F18" s="18">
        <v>517</v>
      </c>
      <c r="G18" s="18">
        <v>521</v>
      </c>
      <c r="H18" s="18">
        <v>521</v>
      </c>
      <c r="I18" s="18">
        <v>527</v>
      </c>
      <c r="J18" s="18">
        <v>522</v>
      </c>
      <c r="K18" s="18">
        <v>542</v>
      </c>
      <c r="L18" s="18">
        <v>540</v>
      </c>
      <c r="M18" s="18">
        <v>543</v>
      </c>
      <c r="N18" s="18">
        <v>542</v>
      </c>
      <c r="O18" s="24">
        <v>240.18</v>
      </c>
      <c r="P18" s="25">
        <v>235.37</v>
      </c>
      <c r="Q18" s="25">
        <v>236.09</v>
      </c>
      <c r="R18" s="25">
        <v>346.63</v>
      </c>
      <c r="S18" s="25">
        <v>340.41</v>
      </c>
      <c r="T18" s="25">
        <v>356.11</v>
      </c>
      <c r="U18" s="25">
        <v>331.74</v>
      </c>
      <c r="V18" s="25">
        <v>340.26</v>
      </c>
      <c r="W18" s="25">
        <v>339.13</v>
      </c>
      <c r="X18" s="25">
        <v>351.14</v>
      </c>
      <c r="Y18" s="25">
        <v>334.47</v>
      </c>
      <c r="Z18" s="26">
        <v>317.68</v>
      </c>
      <c r="AA18" s="24">
        <v>223.38</v>
      </c>
      <c r="AB18" s="25">
        <v>213.47</v>
      </c>
      <c r="AC18" s="25">
        <v>212.7</v>
      </c>
      <c r="AD18" s="25">
        <v>327.23</v>
      </c>
      <c r="AE18" s="25">
        <v>308.58999999999997</v>
      </c>
      <c r="AF18" s="25">
        <v>331.89</v>
      </c>
      <c r="AG18" s="25">
        <v>305.89</v>
      </c>
      <c r="AH18" s="25">
        <v>318.18</v>
      </c>
      <c r="AI18" s="25">
        <v>317.66000000000003</v>
      </c>
      <c r="AJ18" s="25">
        <v>332.4</v>
      </c>
      <c r="AK18" s="25">
        <v>317.72000000000003</v>
      </c>
      <c r="AL18" s="26">
        <v>297.68</v>
      </c>
      <c r="AM18" s="32">
        <f t="shared" si="41"/>
        <v>14.970000000000027</v>
      </c>
      <c r="AN18" s="33">
        <f t="shared" si="42"/>
        <v>20.340000000000003</v>
      </c>
      <c r="AO18" s="33">
        <f t="shared" si="43"/>
        <v>20.77000000000001</v>
      </c>
      <c r="AP18" s="33">
        <f t="shared" si="44"/>
        <v>17.839999999999975</v>
      </c>
      <c r="AQ18" s="33">
        <f t="shared" si="45"/>
        <v>29.910000000000082</v>
      </c>
      <c r="AR18" s="33">
        <f t="shared" si="46"/>
        <v>23.010000000000048</v>
      </c>
      <c r="AS18" s="33">
        <f t="shared" si="47"/>
        <v>24.660000000000025</v>
      </c>
      <c r="AT18" s="33">
        <f t="shared" si="48"/>
        <v>20.169999999999959</v>
      </c>
      <c r="AU18" s="33">
        <f t="shared" si="49"/>
        <v>19.849999999999966</v>
      </c>
      <c r="AV18" s="33">
        <f t="shared" si="50"/>
        <v>17.569999999999993</v>
      </c>
      <c r="AW18" s="33">
        <f t="shared" si="51"/>
        <v>13.399999999999977</v>
      </c>
      <c r="AX18" s="34">
        <f t="shared" si="52"/>
        <v>17.029999999999973</v>
      </c>
      <c r="AY18" s="24">
        <f t="shared" si="12"/>
        <v>29.468503937007927</v>
      </c>
      <c r="AZ18" s="25">
        <f t="shared" si="13"/>
        <v>39.804305283757344</v>
      </c>
      <c r="BA18" s="25">
        <f t="shared" si="14"/>
        <v>40.725490196078447</v>
      </c>
      <c r="BB18" s="25">
        <f t="shared" si="15"/>
        <v>34.506769825918717</v>
      </c>
      <c r="BC18" s="25">
        <f t="shared" si="16"/>
        <v>57.408829174664262</v>
      </c>
      <c r="BD18" s="25">
        <f t="shared" si="17"/>
        <v>44.165067178502973</v>
      </c>
      <c r="BE18" s="25">
        <f t="shared" si="18"/>
        <v>46.793168880455454</v>
      </c>
      <c r="BF18" s="25">
        <f t="shared" si="19"/>
        <v>38.639846743294939</v>
      </c>
      <c r="BG18" s="25">
        <f t="shared" si="20"/>
        <v>36.623616236162299</v>
      </c>
      <c r="BH18" s="25">
        <f t="shared" si="21"/>
        <v>32.537037037037024</v>
      </c>
      <c r="BI18" s="25">
        <f t="shared" si="22"/>
        <v>24.67771639042353</v>
      </c>
      <c r="BJ18" s="26">
        <f t="shared" si="23"/>
        <v>31.420664206642016</v>
      </c>
      <c r="BK18" s="24">
        <v>220.43</v>
      </c>
      <c r="BL18" s="25">
        <v>224.66</v>
      </c>
      <c r="BM18" s="25">
        <v>236.07</v>
      </c>
      <c r="BN18" s="25">
        <v>340.15</v>
      </c>
      <c r="BO18" s="25">
        <v>348.49</v>
      </c>
      <c r="BP18" s="25">
        <v>345.04</v>
      </c>
      <c r="BQ18" s="25">
        <v>341.73</v>
      </c>
      <c r="BR18" s="25">
        <v>357.58</v>
      </c>
      <c r="BS18" s="25">
        <v>349.51</v>
      </c>
      <c r="BT18" s="25">
        <v>343.08</v>
      </c>
      <c r="BU18" s="25">
        <v>339.24</v>
      </c>
      <c r="BV18" s="26">
        <v>333.06</v>
      </c>
      <c r="BW18" s="24">
        <v>215.96</v>
      </c>
      <c r="BX18" s="25">
        <v>223.51</v>
      </c>
      <c r="BY18" s="25">
        <v>233.89</v>
      </c>
      <c r="BZ18" s="25">
        <v>334.61</v>
      </c>
      <c r="CA18" s="25">
        <v>345.15</v>
      </c>
      <c r="CB18" s="25">
        <v>341.89</v>
      </c>
      <c r="CC18" s="25">
        <v>338.26</v>
      </c>
      <c r="CD18" s="25">
        <v>349.66</v>
      </c>
      <c r="CE18" s="25">
        <v>343.11</v>
      </c>
      <c r="CF18" s="25">
        <v>339.4</v>
      </c>
      <c r="CG18" s="25">
        <v>333.64</v>
      </c>
      <c r="CH18" s="25">
        <v>328.97</v>
      </c>
      <c r="CI18" s="24">
        <f t="shared" si="53"/>
        <v>2.210000000000008</v>
      </c>
      <c r="CJ18" s="25">
        <f t="shared" si="53"/>
        <v>0</v>
      </c>
      <c r="CK18" s="25">
        <f t="shared" si="53"/>
        <v>0.43000000000000682</v>
      </c>
      <c r="CL18" s="25">
        <f t="shared" si="53"/>
        <v>3.7799999999999727</v>
      </c>
      <c r="CM18" s="25">
        <f t="shared" si="53"/>
        <v>1.5800000000000409</v>
      </c>
      <c r="CN18" s="25">
        <f t="shared" si="53"/>
        <v>1.4500000000000455</v>
      </c>
      <c r="CO18" s="25">
        <f t="shared" si="53"/>
        <v>1.8300000000000409</v>
      </c>
      <c r="CP18" s="25">
        <f t="shared" si="53"/>
        <v>5.5299999999999727</v>
      </c>
      <c r="CQ18" s="25">
        <f t="shared" si="53"/>
        <v>4.9699999999999704</v>
      </c>
      <c r="CR18" s="25">
        <f t="shared" si="53"/>
        <v>2.1699999999999591</v>
      </c>
      <c r="CS18" s="25">
        <f t="shared" si="53"/>
        <v>2.9900000000000091</v>
      </c>
      <c r="CT18" s="26">
        <f t="shared" si="53"/>
        <v>3.9999999999999432</v>
      </c>
      <c r="CU18" s="24">
        <f t="shared" si="38"/>
        <v>0.34324606299212729</v>
      </c>
      <c r="CV18" s="25">
        <f t="shared" si="25"/>
        <v>0</v>
      </c>
      <c r="CW18" s="25">
        <f t="shared" si="26"/>
        <v>6.6523529411765758E-2</v>
      </c>
      <c r="CX18" s="25">
        <f t="shared" si="27"/>
        <v>0.57687040618955099</v>
      </c>
      <c r="CY18" s="25">
        <f t="shared" si="28"/>
        <v>0.23927447216891215</v>
      </c>
      <c r="CZ18" s="25">
        <f t="shared" si="29"/>
        <v>0.2195873320537497</v>
      </c>
      <c r="DA18" s="25">
        <f t="shared" si="30"/>
        <v>0.27397912713473099</v>
      </c>
      <c r="DB18" s="25">
        <f t="shared" si="31"/>
        <v>0.83585632183907643</v>
      </c>
      <c r="DC18" s="25">
        <f t="shared" si="32"/>
        <v>0.72349261992619496</v>
      </c>
      <c r="DD18" s="25">
        <f t="shared" si="33"/>
        <v>0.31706111111110513</v>
      </c>
      <c r="DE18" s="25">
        <f t="shared" si="34"/>
        <v>0.43445856353591294</v>
      </c>
      <c r="DF18" s="26">
        <f t="shared" si="35"/>
        <v>0.58228782287822056</v>
      </c>
      <c r="DG18" s="30">
        <f t="shared" si="39"/>
        <v>12.863795110593735</v>
      </c>
      <c r="DH18" s="30">
        <f t="shared" si="39"/>
        <v>0</v>
      </c>
      <c r="DI18" s="30">
        <f t="shared" si="39"/>
        <v>2.0283018867924834</v>
      </c>
      <c r="DJ18" s="30">
        <f t="shared" si="39"/>
        <v>17.483811285846354</v>
      </c>
      <c r="DK18" s="30">
        <f t="shared" si="39"/>
        <v>5.0174658621785797</v>
      </c>
      <c r="DL18" s="30">
        <f t="shared" si="39"/>
        <v>5.928045789043499</v>
      </c>
      <c r="DM18" s="30">
        <f t="shared" si="39"/>
        <v>6.9082672706683139</v>
      </c>
      <c r="DN18" s="30">
        <f t="shared" si="39"/>
        <v>21.517509727626411</v>
      </c>
      <c r="DO18" s="30">
        <f t="shared" si="39"/>
        <v>20.02417405318285</v>
      </c>
      <c r="DP18" s="30">
        <f t="shared" si="39"/>
        <v>10.992907801418259</v>
      </c>
      <c r="DQ18" s="30">
        <f t="shared" si="39"/>
        <v>18.242830994508918</v>
      </c>
      <c r="DR18" s="30">
        <f t="shared" si="39"/>
        <v>19.020446980503849</v>
      </c>
    </row>
    <row r="19" spans="1:122" x14ac:dyDescent="0.25">
      <c r="A19" s="31" t="s">
        <v>183</v>
      </c>
      <c r="B19" t="s">
        <v>123</v>
      </c>
      <c r="C19" s="17">
        <v>471</v>
      </c>
      <c r="D19" s="18">
        <v>469</v>
      </c>
      <c r="E19" s="18">
        <v>463</v>
      </c>
      <c r="F19" s="18">
        <v>473</v>
      </c>
      <c r="G19" s="18">
        <v>474</v>
      </c>
      <c r="H19" s="18">
        <v>477</v>
      </c>
      <c r="I19" s="18">
        <v>490</v>
      </c>
      <c r="J19" s="18">
        <v>487</v>
      </c>
      <c r="K19" s="18">
        <v>500</v>
      </c>
      <c r="L19" s="18">
        <v>499</v>
      </c>
      <c r="M19" s="18">
        <v>492</v>
      </c>
      <c r="N19" s="18">
        <v>498</v>
      </c>
      <c r="O19" s="24">
        <v>226.89</v>
      </c>
      <c r="P19" s="25">
        <v>234.91</v>
      </c>
      <c r="Q19" s="25">
        <v>231.2</v>
      </c>
      <c r="R19" s="25">
        <v>340.9</v>
      </c>
      <c r="S19" s="25">
        <v>341.89</v>
      </c>
      <c r="T19" s="25">
        <v>359.38</v>
      </c>
      <c r="U19" s="25">
        <v>347.28</v>
      </c>
      <c r="V19" s="25">
        <v>342.79</v>
      </c>
      <c r="W19" s="25">
        <v>330.44</v>
      </c>
      <c r="X19" s="25">
        <v>349.88</v>
      </c>
      <c r="Y19" s="25">
        <v>324.72000000000003</v>
      </c>
      <c r="Z19" s="26">
        <v>310.18</v>
      </c>
      <c r="AA19" s="24">
        <v>211.94</v>
      </c>
      <c r="AB19" s="25">
        <v>223.28</v>
      </c>
      <c r="AC19" s="25">
        <v>209.34</v>
      </c>
      <c r="AD19" s="25">
        <v>325.52999999999997</v>
      </c>
      <c r="AE19" s="25">
        <v>321.14999999999998</v>
      </c>
      <c r="AF19" s="25">
        <v>332.1</v>
      </c>
      <c r="AG19" s="25">
        <v>328.59</v>
      </c>
      <c r="AH19" s="25">
        <v>327.56</v>
      </c>
      <c r="AI19" s="25">
        <v>313.86</v>
      </c>
      <c r="AJ19" s="25">
        <v>330.21</v>
      </c>
      <c r="AK19" s="25">
        <v>310.22000000000003</v>
      </c>
      <c r="AL19" s="26">
        <v>295.95999999999998</v>
      </c>
      <c r="AM19" s="32">
        <f t="shared" si="41"/>
        <v>13.120000000000005</v>
      </c>
      <c r="AN19" s="33">
        <f t="shared" si="42"/>
        <v>10.069999999999993</v>
      </c>
      <c r="AO19" s="33">
        <f t="shared" si="43"/>
        <v>19.239999999999981</v>
      </c>
      <c r="AP19" s="33">
        <f t="shared" si="44"/>
        <v>13.810000000000002</v>
      </c>
      <c r="AQ19" s="33">
        <f t="shared" si="45"/>
        <v>18.830000000000041</v>
      </c>
      <c r="AR19" s="33">
        <f t="shared" si="46"/>
        <v>26.069999999999993</v>
      </c>
      <c r="AS19" s="33">
        <f t="shared" si="47"/>
        <v>17.5</v>
      </c>
      <c r="AT19" s="33">
        <f t="shared" si="48"/>
        <v>13.319999999999993</v>
      </c>
      <c r="AU19" s="33">
        <f t="shared" si="49"/>
        <v>14.95999999999998</v>
      </c>
      <c r="AV19" s="33">
        <f t="shared" si="50"/>
        <v>18.5</v>
      </c>
      <c r="AW19" s="33">
        <f t="shared" si="51"/>
        <v>11.149999999999977</v>
      </c>
      <c r="AX19" s="34">
        <f t="shared" si="52"/>
        <v>11.25</v>
      </c>
      <c r="AY19" s="24">
        <f t="shared" si="12"/>
        <v>27.855626326963915</v>
      </c>
      <c r="AZ19" s="25">
        <f t="shared" si="13"/>
        <v>21.471215351812351</v>
      </c>
      <c r="BA19" s="25">
        <f t="shared" si="14"/>
        <v>41.555075593952438</v>
      </c>
      <c r="BB19" s="25">
        <f t="shared" si="15"/>
        <v>29.196617336152226</v>
      </c>
      <c r="BC19" s="25">
        <f t="shared" si="16"/>
        <v>39.725738396624557</v>
      </c>
      <c r="BD19" s="25">
        <f t="shared" si="17"/>
        <v>54.654088050314449</v>
      </c>
      <c r="BE19" s="25">
        <f t="shared" si="18"/>
        <v>35.714285714285715</v>
      </c>
      <c r="BF19" s="25">
        <f t="shared" si="19"/>
        <v>27.351129363449679</v>
      </c>
      <c r="BG19" s="25">
        <f t="shared" si="20"/>
        <v>29.919999999999959</v>
      </c>
      <c r="BH19" s="25">
        <f t="shared" si="21"/>
        <v>37.074148296593187</v>
      </c>
      <c r="BI19" s="25">
        <f t="shared" si="22"/>
        <v>22.662601626016215</v>
      </c>
      <c r="BJ19" s="26">
        <f t="shared" si="23"/>
        <v>22.590361445783131</v>
      </c>
      <c r="BK19" s="24">
        <v>230.66</v>
      </c>
      <c r="BL19" s="25">
        <v>229.99</v>
      </c>
      <c r="BM19" s="25">
        <v>237.45</v>
      </c>
      <c r="BN19" s="25">
        <v>342.28</v>
      </c>
      <c r="BO19" s="25">
        <v>345.21</v>
      </c>
      <c r="BP19" s="25">
        <v>337.96</v>
      </c>
      <c r="BQ19" s="25">
        <v>328.62</v>
      </c>
      <c r="BR19" s="25">
        <v>347.48</v>
      </c>
      <c r="BS19" s="25">
        <v>351.46</v>
      </c>
      <c r="BT19" s="25">
        <v>342.11</v>
      </c>
      <c r="BU19" s="25">
        <v>337.23</v>
      </c>
      <c r="BV19" s="26">
        <v>330.92</v>
      </c>
      <c r="BW19" s="24">
        <v>222.87</v>
      </c>
      <c r="BX19" s="25">
        <v>219.26</v>
      </c>
      <c r="BY19" s="25">
        <v>235.3</v>
      </c>
      <c r="BZ19" s="25">
        <v>334.5</v>
      </c>
      <c r="CA19" s="25">
        <v>338.06</v>
      </c>
      <c r="CB19" s="25">
        <v>334.03</v>
      </c>
      <c r="CC19" s="25">
        <v>321.26</v>
      </c>
      <c r="CD19" s="25">
        <v>340.74</v>
      </c>
      <c r="CE19" s="25">
        <v>342.16</v>
      </c>
      <c r="CF19" s="25">
        <v>337.35</v>
      </c>
      <c r="CG19" s="25">
        <v>330.99</v>
      </c>
      <c r="CH19" s="25">
        <v>321.57</v>
      </c>
      <c r="CI19" s="24">
        <f t="shared" si="53"/>
        <v>5.5300000000000011</v>
      </c>
      <c r="CJ19" s="25">
        <f t="shared" si="53"/>
        <v>9.3000000000000114</v>
      </c>
      <c r="CK19" s="25">
        <f t="shared" si="53"/>
        <v>0.39999999999997726</v>
      </c>
      <c r="CL19" s="25">
        <f t="shared" si="53"/>
        <v>6.0199999999999818</v>
      </c>
      <c r="CM19" s="25">
        <f t="shared" si="53"/>
        <v>5.3899999999999864</v>
      </c>
      <c r="CN19" s="25">
        <f t="shared" si="53"/>
        <v>2.2300000000000182</v>
      </c>
      <c r="CO19" s="25">
        <f t="shared" si="53"/>
        <v>5.7200000000000273</v>
      </c>
      <c r="CP19" s="25">
        <f t="shared" si="53"/>
        <v>4.3500000000000227</v>
      </c>
      <c r="CQ19" s="25">
        <f t="shared" si="53"/>
        <v>7.8699999999999477</v>
      </c>
      <c r="CR19" s="25">
        <f t="shared" si="53"/>
        <v>3.2499999999999432</v>
      </c>
      <c r="CS19" s="25">
        <f t="shared" si="53"/>
        <v>3.6299999999999955</v>
      </c>
      <c r="CT19" s="26">
        <f t="shared" si="53"/>
        <v>9.2599999999999909</v>
      </c>
      <c r="CU19" s="24">
        <f t="shared" si="38"/>
        <v>0.92636305732484103</v>
      </c>
      <c r="CV19" s="25">
        <f t="shared" si="25"/>
        <v>1.5645415778251621</v>
      </c>
      <c r="CW19" s="25">
        <f t="shared" si="26"/>
        <v>6.8164146868246664E-2</v>
      </c>
      <c r="CX19" s="25">
        <f t="shared" si="27"/>
        <v>1.0041818181818154</v>
      </c>
      <c r="CY19" s="25">
        <f t="shared" si="28"/>
        <v>0.89719620253164356</v>
      </c>
      <c r="CZ19" s="25">
        <f t="shared" si="29"/>
        <v>0.36886163522012888</v>
      </c>
      <c r="DA19" s="25">
        <f t="shared" si="30"/>
        <v>0.92103673469388203</v>
      </c>
      <c r="DB19" s="25">
        <f t="shared" si="31"/>
        <v>0.70475359342916188</v>
      </c>
      <c r="DC19" s="25">
        <f t="shared" si="32"/>
        <v>1.2418859999999921</v>
      </c>
      <c r="DD19" s="25">
        <f t="shared" si="33"/>
        <v>0.51387775551101311</v>
      </c>
      <c r="DE19" s="25">
        <f t="shared" si="34"/>
        <v>0.58212804878048707</v>
      </c>
      <c r="DF19" s="26">
        <f t="shared" si="35"/>
        <v>1.4670963855421673</v>
      </c>
      <c r="DG19" s="30">
        <f t="shared" si="39"/>
        <v>29.651474530831095</v>
      </c>
      <c r="DH19" s="30">
        <f t="shared" si="39"/>
        <v>48.012390294269537</v>
      </c>
      <c r="DI19" s="30">
        <f t="shared" si="39"/>
        <v>2.0366598778002962</v>
      </c>
      <c r="DJ19" s="30">
        <f t="shared" si="39"/>
        <v>30.358043368633314</v>
      </c>
      <c r="DK19" s="30">
        <f t="shared" si="39"/>
        <v>22.254335260115525</v>
      </c>
      <c r="DL19" s="30">
        <f t="shared" si="39"/>
        <v>7.8798586572438767</v>
      </c>
      <c r="DM19" s="30">
        <f t="shared" si="39"/>
        <v>24.633936261843328</v>
      </c>
      <c r="DN19" s="30">
        <f t="shared" si="39"/>
        <v>24.617996604414369</v>
      </c>
      <c r="DO19" s="30">
        <f t="shared" si="39"/>
        <v>34.472185720543024</v>
      </c>
      <c r="DP19" s="30">
        <f t="shared" si="39"/>
        <v>14.94252873563196</v>
      </c>
      <c r="DQ19" s="30">
        <f t="shared" si="39"/>
        <v>24.560216508795683</v>
      </c>
      <c r="DR19" s="30">
        <f t="shared" si="39"/>
        <v>45.148707947342736</v>
      </c>
    </row>
    <row r="20" spans="1:122" x14ac:dyDescent="0.25">
      <c r="A20" s="31" t="s">
        <v>184</v>
      </c>
      <c r="B20" t="s">
        <v>124</v>
      </c>
      <c r="C20" s="17">
        <v>467</v>
      </c>
      <c r="D20" s="18">
        <v>470</v>
      </c>
      <c r="E20" s="18">
        <v>466</v>
      </c>
      <c r="F20" s="18">
        <v>477</v>
      </c>
      <c r="G20" s="18">
        <v>483</v>
      </c>
      <c r="H20" s="18">
        <v>484</v>
      </c>
      <c r="I20" s="18">
        <v>491</v>
      </c>
      <c r="J20" s="18">
        <v>484</v>
      </c>
      <c r="K20" s="18">
        <v>509</v>
      </c>
      <c r="L20" s="18">
        <v>496</v>
      </c>
      <c r="M20" s="18">
        <v>498</v>
      </c>
      <c r="N20" s="18">
        <v>500</v>
      </c>
      <c r="O20" s="24">
        <v>236.75</v>
      </c>
      <c r="P20" s="25">
        <v>236.08</v>
      </c>
      <c r="Q20" s="25">
        <v>230.99</v>
      </c>
      <c r="R20" s="25">
        <v>345.23</v>
      </c>
      <c r="S20" s="25">
        <v>342.71</v>
      </c>
      <c r="T20" s="25">
        <v>360.02</v>
      </c>
      <c r="U20" s="25">
        <v>347.36</v>
      </c>
      <c r="V20" s="25">
        <v>340.37</v>
      </c>
      <c r="W20" s="25">
        <v>327.3</v>
      </c>
      <c r="X20" s="25">
        <v>350.12</v>
      </c>
      <c r="Y20" s="25">
        <v>344.08</v>
      </c>
      <c r="Z20" s="26">
        <v>326.06</v>
      </c>
      <c r="AA20" s="24">
        <v>220.48</v>
      </c>
      <c r="AB20" s="25">
        <v>217.55</v>
      </c>
      <c r="AC20" s="25">
        <v>206.92</v>
      </c>
      <c r="AD20" s="25">
        <v>331.52</v>
      </c>
      <c r="AE20" s="25">
        <v>324.02999999999997</v>
      </c>
      <c r="AF20" s="25">
        <v>347.42</v>
      </c>
      <c r="AG20" s="25">
        <v>327.63</v>
      </c>
      <c r="AH20" s="25">
        <v>319.27</v>
      </c>
      <c r="AI20" s="25">
        <v>311.11</v>
      </c>
      <c r="AJ20" s="25">
        <v>328.98</v>
      </c>
      <c r="AK20" s="25">
        <v>326.11</v>
      </c>
      <c r="AL20" s="26">
        <v>311.37</v>
      </c>
      <c r="AM20" s="32">
        <f t="shared" si="41"/>
        <v>14.440000000000026</v>
      </c>
      <c r="AN20" s="33">
        <f t="shared" si="42"/>
        <v>16.97</v>
      </c>
      <c r="AO20" s="33">
        <f t="shared" si="43"/>
        <v>21.450000000000017</v>
      </c>
      <c r="AP20" s="33">
        <f t="shared" si="44"/>
        <v>12.150000000000034</v>
      </c>
      <c r="AQ20" s="33">
        <f t="shared" si="45"/>
        <v>16.770000000000039</v>
      </c>
      <c r="AR20" s="33">
        <f t="shared" si="46"/>
        <v>11.389999999999986</v>
      </c>
      <c r="AS20" s="33">
        <f t="shared" si="47"/>
        <v>18.54000000000002</v>
      </c>
      <c r="AT20" s="33">
        <f t="shared" si="48"/>
        <v>19.189999999999998</v>
      </c>
      <c r="AU20" s="33">
        <f t="shared" si="49"/>
        <v>14.569999999999993</v>
      </c>
      <c r="AV20" s="33">
        <f t="shared" si="50"/>
        <v>19.96999999999997</v>
      </c>
      <c r="AW20" s="33">
        <f t="shared" si="51"/>
        <v>14.619999999999948</v>
      </c>
      <c r="AX20" s="34">
        <f t="shared" si="52"/>
        <v>11.71999999999997</v>
      </c>
      <c r="AY20" s="24">
        <f t="shared" si="12"/>
        <v>30.920770877944381</v>
      </c>
      <c r="AZ20" s="25">
        <f t="shared" si="13"/>
        <v>36.106382978723403</v>
      </c>
      <c r="BA20" s="25">
        <f t="shared" si="14"/>
        <v>46.030042918454974</v>
      </c>
      <c r="BB20" s="25">
        <f t="shared" si="15"/>
        <v>25.471698113207619</v>
      </c>
      <c r="BC20" s="25">
        <f t="shared" si="16"/>
        <v>34.720496894410012</v>
      </c>
      <c r="BD20" s="25">
        <f t="shared" si="17"/>
        <v>23.53305785123964</v>
      </c>
      <c r="BE20" s="25">
        <f t="shared" si="18"/>
        <v>37.759674134419591</v>
      </c>
      <c r="BF20" s="25">
        <f t="shared" si="19"/>
        <v>39.648760330578504</v>
      </c>
      <c r="BG20" s="25">
        <f t="shared" si="20"/>
        <v>28.624754420432204</v>
      </c>
      <c r="BH20" s="25">
        <f t="shared" si="21"/>
        <v>40.262096774193495</v>
      </c>
      <c r="BI20" s="25">
        <f t="shared" si="22"/>
        <v>29.357429718875398</v>
      </c>
      <c r="BJ20" s="26">
        <f t="shared" si="23"/>
        <v>23.439999999999941</v>
      </c>
      <c r="BK20" s="24">
        <v>229.72</v>
      </c>
      <c r="BL20" s="25">
        <v>233.24</v>
      </c>
      <c r="BM20" s="25">
        <v>234.75</v>
      </c>
      <c r="BN20" s="25">
        <v>338.77</v>
      </c>
      <c r="BO20" s="25">
        <v>343.12</v>
      </c>
      <c r="BP20" s="25">
        <v>329.53</v>
      </c>
      <c r="BQ20" s="25">
        <v>315.22000000000003</v>
      </c>
      <c r="BR20" s="25">
        <v>350.24</v>
      </c>
      <c r="BS20" s="25">
        <v>340.72</v>
      </c>
      <c r="BT20" s="25">
        <v>331.75</v>
      </c>
      <c r="BU20" s="25">
        <v>325.69</v>
      </c>
      <c r="BV20" s="26">
        <v>313.91000000000003</v>
      </c>
      <c r="BW20" s="24">
        <v>218.44</v>
      </c>
      <c r="BX20" s="25">
        <v>229.47</v>
      </c>
      <c r="BY20" s="25">
        <v>228.43</v>
      </c>
      <c r="BZ20" s="25">
        <v>327</v>
      </c>
      <c r="CA20" s="25">
        <v>329.78</v>
      </c>
      <c r="CB20" s="25">
        <v>315.52</v>
      </c>
      <c r="CC20" s="25">
        <v>305.31</v>
      </c>
      <c r="CD20" s="25">
        <v>351.62</v>
      </c>
      <c r="CE20" s="25">
        <v>331.95</v>
      </c>
      <c r="CF20" s="25">
        <v>326.38</v>
      </c>
      <c r="CG20" s="25">
        <v>314.08999999999997</v>
      </c>
      <c r="CH20" s="25">
        <v>303.19</v>
      </c>
      <c r="CI20" s="24">
        <f t="shared" si="53"/>
        <v>9.0200000000000102</v>
      </c>
      <c r="CJ20" s="25">
        <f t="shared" si="53"/>
        <v>2.3400000000000034</v>
      </c>
      <c r="CK20" s="25">
        <f t="shared" si="53"/>
        <v>4.5699999999999932</v>
      </c>
      <c r="CL20" s="25">
        <f t="shared" si="53"/>
        <v>10.009999999999991</v>
      </c>
      <c r="CM20" s="25">
        <f t="shared" si="53"/>
        <v>11.580000000000041</v>
      </c>
      <c r="CN20" s="25">
        <f t="shared" si="53"/>
        <v>12.310000000000002</v>
      </c>
      <c r="CO20" s="25">
        <f t="shared" si="53"/>
        <v>8.2700000000000387</v>
      </c>
      <c r="CP20" s="25">
        <f t="shared" si="53"/>
        <v>0</v>
      </c>
      <c r="CQ20" s="25">
        <f t="shared" si="53"/>
        <v>7.3400000000000318</v>
      </c>
      <c r="CR20" s="25">
        <f t="shared" si="53"/>
        <v>3.8599999999999568</v>
      </c>
      <c r="CS20" s="25">
        <f t="shared" si="53"/>
        <v>8.9900000000000091</v>
      </c>
      <c r="CT20" s="26">
        <f t="shared" si="53"/>
        <v>10.629999999999995</v>
      </c>
      <c r="CU20" s="24">
        <f t="shared" si="38"/>
        <v>1.5239357601713082</v>
      </c>
      <c r="CV20" s="25">
        <f t="shared" si="25"/>
        <v>0.39282127659574534</v>
      </c>
      <c r="CW20" s="25">
        <f t="shared" si="26"/>
        <v>0.77376180257510629</v>
      </c>
      <c r="CX20" s="25">
        <f t="shared" si="27"/>
        <v>1.6557421383647788</v>
      </c>
      <c r="CY20" s="25">
        <f t="shared" si="28"/>
        <v>1.8916397515528018</v>
      </c>
      <c r="CZ20" s="25">
        <f t="shared" si="29"/>
        <v>2.0067334710743809</v>
      </c>
      <c r="DA20" s="25">
        <f t="shared" si="30"/>
        <v>1.3289266802444057</v>
      </c>
      <c r="DB20" s="25">
        <f t="shared" si="31"/>
        <v>0</v>
      </c>
      <c r="DC20" s="25">
        <f t="shared" si="32"/>
        <v>1.1377721021611054</v>
      </c>
      <c r="DD20" s="25">
        <f t="shared" si="33"/>
        <v>0.61402016129031589</v>
      </c>
      <c r="DE20" s="25">
        <f t="shared" si="34"/>
        <v>1.4243192771084354</v>
      </c>
      <c r="DF20" s="26">
        <f t="shared" si="35"/>
        <v>1.6774139999999993</v>
      </c>
      <c r="DG20" s="30">
        <f t="shared" si="39"/>
        <v>38.448422847399819</v>
      </c>
      <c r="DH20" s="30">
        <f t="shared" si="39"/>
        <v>12.118073537027463</v>
      </c>
      <c r="DI20" s="30">
        <f t="shared" si="39"/>
        <v>17.563412759415801</v>
      </c>
      <c r="DJ20" s="30">
        <f t="shared" si="39"/>
        <v>45.171480144404242</v>
      </c>
      <c r="DK20" s="30">
        <f t="shared" si="39"/>
        <v>40.846560846560877</v>
      </c>
      <c r="DL20" s="30">
        <f t="shared" si="39"/>
        <v>51.940928270042228</v>
      </c>
      <c r="DM20" s="30">
        <f t="shared" si="39"/>
        <v>30.846698992913169</v>
      </c>
      <c r="DN20" s="30">
        <f t="shared" si="39"/>
        <v>0</v>
      </c>
      <c r="DO20" s="30">
        <f t="shared" si="39"/>
        <v>33.50068461889559</v>
      </c>
      <c r="DP20" s="30">
        <f t="shared" si="39"/>
        <v>16.198069660092187</v>
      </c>
      <c r="DQ20" s="30">
        <f t="shared" si="39"/>
        <v>38.077085980516841</v>
      </c>
      <c r="DR20" s="30">
        <f t="shared" si="39"/>
        <v>47.561521252796474</v>
      </c>
    </row>
    <row r="21" spans="1:122" x14ac:dyDescent="0.25">
      <c r="A21" s="31" t="s">
        <v>185</v>
      </c>
      <c r="B21" t="s">
        <v>123</v>
      </c>
      <c r="C21" s="17">
        <v>548</v>
      </c>
      <c r="D21" s="18">
        <v>550</v>
      </c>
      <c r="E21" s="18">
        <v>542</v>
      </c>
      <c r="F21" s="18">
        <v>544</v>
      </c>
      <c r="G21" s="18">
        <v>538</v>
      </c>
      <c r="H21" s="18">
        <v>538</v>
      </c>
      <c r="I21" s="18">
        <v>543</v>
      </c>
      <c r="J21" s="18">
        <v>547</v>
      </c>
      <c r="K21" s="18">
        <v>558</v>
      </c>
      <c r="L21" s="18">
        <v>550</v>
      </c>
      <c r="M21" s="18">
        <v>544</v>
      </c>
      <c r="N21" s="18">
        <v>550</v>
      </c>
      <c r="O21" s="24">
        <v>234.06</v>
      </c>
      <c r="P21" s="25">
        <v>230.39</v>
      </c>
      <c r="Q21" s="25">
        <v>235.55</v>
      </c>
      <c r="R21" s="25">
        <v>345.47</v>
      </c>
      <c r="S21" s="25">
        <v>340.02</v>
      </c>
      <c r="T21" s="25">
        <v>346.25</v>
      </c>
      <c r="U21" s="25">
        <v>322.13</v>
      </c>
      <c r="V21" s="25">
        <v>347.98</v>
      </c>
      <c r="W21" s="25">
        <v>337.81</v>
      </c>
      <c r="X21" s="25">
        <v>346.9</v>
      </c>
      <c r="Y21" s="25">
        <v>329.46</v>
      </c>
      <c r="Z21" s="26">
        <v>308.58999999999997</v>
      </c>
      <c r="AA21" s="24">
        <v>213.31</v>
      </c>
      <c r="AB21" s="25">
        <v>203.61</v>
      </c>
      <c r="AC21" s="25">
        <v>213.17</v>
      </c>
      <c r="AD21" s="25">
        <v>317.95</v>
      </c>
      <c r="AE21" s="25">
        <v>309.58</v>
      </c>
      <c r="AF21" s="25">
        <v>327.54000000000002</v>
      </c>
      <c r="AG21" s="25">
        <v>299.20999999999998</v>
      </c>
      <c r="AH21" s="25">
        <v>325.98</v>
      </c>
      <c r="AI21" s="25">
        <v>320.56</v>
      </c>
      <c r="AJ21" s="25">
        <v>323.36</v>
      </c>
      <c r="AK21" s="25">
        <v>308.67</v>
      </c>
      <c r="AL21" s="26">
        <v>289.23</v>
      </c>
      <c r="AM21" s="32">
        <f t="shared" si="41"/>
        <v>18.920000000000016</v>
      </c>
      <c r="AN21" s="33">
        <f t="shared" si="42"/>
        <v>25.21999999999997</v>
      </c>
      <c r="AO21" s="33">
        <f t="shared" si="43"/>
        <v>19.760000000000019</v>
      </c>
      <c r="AP21" s="33">
        <f t="shared" si="44"/>
        <v>25.960000000000036</v>
      </c>
      <c r="AQ21" s="33">
        <f t="shared" si="45"/>
        <v>28.53000000000003</v>
      </c>
      <c r="AR21" s="33">
        <f t="shared" si="46"/>
        <v>17.5</v>
      </c>
      <c r="AS21" s="33">
        <f t="shared" si="47"/>
        <v>21.730000000000018</v>
      </c>
      <c r="AT21" s="33">
        <f t="shared" si="48"/>
        <v>20.089999999999975</v>
      </c>
      <c r="AU21" s="33">
        <f t="shared" si="49"/>
        <v>15.629999999999995</v>
      </c>
      <c r="AV21" s="33">
        <f t="shared" si="50"/>
        <v>22.369999999999948</v>
      </c>
      <c r="AW21" s="33">
        <f t="shared" si="51"/>
        <v>17.439999999999941</v>
      </c>
      <c r="AX21" s="34">
        <f t="shared" si="52"/>
        <v>16.38999999999993</v>
      </c>
      <c r="AY21" s="24">
        <f t="shared" si="12"/>
        <v>34.525547445255505</v>
      </c>
      <c r="AZ21" s="25">
        <f t="shared" si="13"/>
        <v>45.854545454545395</v>
      </c>
      <c r="BA21" s="25">
        <f t="shared" si="14"/>
        <v>36.45756457564579</v>
      </c>
      <c r="BB21" s="25">
        <f t="shared" si="15"/>
        <v>47.72058823529418</v>
      </c>
      <c r="BC21" s="25">
        <f t="shared" si="16"/>
        <v>53.029739776951722</v>
      </c>
      <c r="BD21" s="25">
        <f t="shared" si="17"/>
        <v>32.527881040892197</v>
      </c>
      <c r="BE21" s="25">
        <f t="shared" si="18"/>
        <v>40.018416206261541</v>
      </c>
      <c r="BF21" s="25">
        <f t="shared" si="19"/>
        <v>36.727605118829935</v>
      </c>
      <c r="BG21" s="25">
        <f t="shared" si="20"/>
        <v>28.010752688172037</v>
      </c>
      <c r="BH21" s="25">
        <f t="shared" si="21"/>
        <v>40.67272727272718</v>
      </c>
      <c r="BI21" s="25">
        <f t="shared" si="22"/>
        <v>32.058823529411654</v>
      </c>
      <c r="BJ21" s="26">
        <f t="shared" si="23"/>
        <v>29.799999999999873</v>
      </c>
      <c r="BK21" s="24">
        <v>232.95</v>
      </c>
      <c r="BL21" s="25">
        <v>235.67</v>
      </c>
      <c r="BM21" s="25">
        <v>231.86</v>
      </c>
      <c r="BN21" s="25">
        <v>346.13</v>
      </c>
      <c r="BO21" s="25">
        <v>353.6</v>
      </c>
      <c r="BP21" s="25">
        <v>347.64</v>
      </c>
      <c r="BQ21" s="25">
        <v>338.56</v>
      </c>
      <c r="BR21" s="25">
        <v>353</v>
      </c>
      <c r="BS21" s="25">
        <v>339.26</v>
      </c>
      <c r="BT21" s="25">
        <v>329.22</v>
      </c>
      <c r="BU21" s="25">
        <v>316.44</v>
      </c>
      <c r="BV21" s="26">
        <v>293.43</v>
      </c>
      <c r="BW21" s="24">
        <v>227.83</v>
      </c>
      <c r="BX21" s="25">
        <v>232.51</v>
      </c>
      <c r="BY21" s="25">
        <v>221.55</v>
      </c>
      <c r="BZ21" s="25">
        <v>340.98</v>
      </c>
      <c r="CA21" s="25">
        <v>347.72</v>
      </c>
      <c r="CB21" s="25">
        <v>338.67</v>
      </c>
      <c r="CC21" s="25">
        <v>321.13</v>
      </c>
      <c r="CD21" s="25">
        <v>341.45</v>
      </c>
      <c r="CE21" s="25">
        <v>329.27</v>
      </c>
      <c r="CF21" s="25">
        <v>316.60000000000002</v>
      </c>
      <c r="CG21" s="25">
        <v>293.5</v>
      </c>
      <c r="CH21" s="25">
        <v>274.67</v>
      </c>
      <c r="CI21" s="24">
        <f t="shared" si="53"/>
        <v>2.8599999999999852</v>
      </c>
      <c r="CJ21" s="25">
        <f t="shared" si="53"/>
        <v>1.7299999999999898</v>
      </c>
      <c r="CK21" s="25">
        <f t="shared" si="53"/>
        <v>8.5600000000000023</v>
      </c>
      <c r="CL21" s="25">
        <f t="shared" si="53"/>
        <v>3.3899999999999864</v>
      </c>
      <c r="CM21" s="25">
        <f t="shared" si="53"/>
        <v>4.1200000000000045</v>
      </c>
      <c r="CN21" s="25">
        <f t="shared" si="53"/>
        <v>7.2699999999999818</v>
      </c>
      <c r="CO21" s="25">
        <f t="shared" si="53"/>
        <v>15.79000000000002</v>
      </c>
      <c r="CP21" s="25">
        <f t="shared" si="53"/>
        <v>9.160000000000025</v>
      </c>
      <c r="CQ21" s="25">
        <f t="shared" si="53"/>
        <v>8.5600000000000023</v>
      </c>
      <c r="CR21" s="25">
        <f t="shared" si="53"/>
        <v>11.109999999999957</v>
      </c>
      <c r="CS21" s="25">
        <f t="shared" si="53"/>
        <v>20.329999999999984</v>
      </c>
      <c r="CT21" s="26">
        <f t="shared" si="53"/>
        <v>18.669999999999959</v>
      </c>
      <c r="CU21" s="24">
        <f t="shared" si="38"/>
        <v>0.41177737226277156</v>
      </c>
      <c r="CV21" s="25">
        <f t="shared" si="25"/>
        <v>0.24817636363636217</v>
      </c>
      <c r="CW21" s="25">
        <f t="shared" si="26"/>
        <v>1.2460959409594099</v>
      </c>
      <c r="CX21" s="25">
        <f t="shared" si="27"/>
        <v>0.49167463235293923</v>
      </c>
      <c r="CY21" s="25">
        <f t="shared" si="28"/>
        <v>0.60421561338290031</v>
      </c>
      <c r="CZ21" s="25">
        <f t="shared" si="29"/>
        <v>1.066176579925648</v>
      </c>
      <c r="DA21" s="25">
        <f t="shared" si="30"/>
        <v>2.2943480662983453</v>
      </c>
      <c r="DB21" s="25">
        <f t="shared" si="31"/>
        <v>1.3212504570383949</v>
      </c>
      <c r="DC21" s="25">
        <f t="shared" si="32"/>
        <v>1.2103655913978497</v>
      </c>
      <c r="DD21" s="25">
        <f t="shared" si="33"/>
        <v>1.593779999999994</v>
      </c>
      <c r="DE21" s="25">
        <f t="shared" si="34"/>
        <v>2.9485974264705863</v>
      </c>
      <c r="DF21" s="26">
        <f t="shared" si="35"/>
        <v>2.6782963636363579</v>
      </c>
      <c r="DG21" s="30">
        <f t="shared" si="39"/>
        <v>13.131313131313064</v>
      </c>
      <c r="DH21" s="30">
        <f t="shared" si="39"/>
        <v>6.4192949907235342</v>
      </c>
      <c r="DI21" s="30">
        <f t="shared" si="39"/>
        <v>30.225988700564955</v>
      </c>
      <c r="DJ21" s="30">
        <f t="shared" si="39"/>
        <v>11.55025553662686</v>
      </c>
      <c r="DK21" s="30">
        <f t="shared" si="39"/>
        <v>12.618683001531394</v>
      </c>
      <c r="DL21" s="30">
        <f t="shared" si="39"/>
        <v>29.350020185708463</v>
      </c>
      <c r="DM21" s="30">
        <f t="shared" si="39"/>
        <v>42.084221748400864</v>
      </c>
      <c r="DN21" s="30">
        <f t="shared" si="39"/>
        <v>31.316239316239404</v>
      </c>
      <c r="DO21" s="30">
        <f t="shared" si="39"/>
        <v>35.386523356759</v>
      </c>
      <c r="DP21" s="30">
        <f t="shared" si="39"/>
        <v>33.18399044205492</v>
      </c>
      <c r="DQ21" s="30">
        <f t="shared" si="39"/>
        <v>53.825787662165801</v>
      </c>
      <c r="DR21" s="30">
        <f t="shared" si="39"/>
        <v>53.251568739304098</v>
      </c>
    </row>
    <row r="22" spans="1:122" x14ac:dyDescent="0.25">
      <c r="A22" s="31" t="s">
        <v>186</v>
      </c>
      <c r="B22" t="s">
        <v>124</v>
      </c>
      <c r="C22" s="17">
        <v>520</v>
      </c>
      <c r="D22" s="18">
        <v>524</v>
      </c>
      <c r="E22" s="18">
        <v>520</v>
      </c>
      <c r="F22" s="18">
        <v>530</v>
      </c>
      <c r="G22" s="18">
        <v>528</v>
      </c>
      <c r="H22" s="18">
        <v>520</v>
      </c>
      <c r="I22" s="18">
        <v>528</v>
      </c>
      <c r="J22" s="18">
        <v>525</v>
      </c>
      <c r="K22" s="18">
        <v>544</v>
      </c>
      <c r="L22" s="18">
        <v>531</v>
      </c>
      <c r="M22" s="18">
        <v>523</v>
      </c>
      <c r="N22" s="18">
        <v>531</v>
      </c>
      <c r="O22" s="24">
        <v>239.37</v>
      </c>
      <c r="P22" s="25">
        <v>237.09</v>
      </c>
      <c r="Q22" s="25">
        <v>239.76</v>
      </c>
      <c r="R22" s="25">
        <v>349.7</v>
      </c>
      <c r="S22" s="25">
        <v>350.54</v>
      </c>
      <c r="T22" s="25">
        <v>346.67</v>
      </c>
      <c r="U22" s="25">
        <v>323.62</v>
      </c>
      <c r="V22" s="25">
        <v>352.82</v>
      </c>
      <c r="W22" s="25">
        <v>342.25</v>
      </c>
      <c r="X22" s="25">
        <v>351.92</v>
      </c>
      <c r="Y22" s="25">
        <v>329.88</v>
      </c>
      <c r="Z22" s="26">
        <v>308.99</v>
      </c>
      <c r="AA22" s="24">
        <v>215.9</v>
      </c>
      <c r="AB22" s="25">
        <v>206.9</v>
      </c>
      <c r="AC22" s="25">
        <v>211.93</v>
      </c>
      <c r="AD22" s="25">
        <v>317.14999999999998</v>
      </c>
      <c r="AE22" s="25">
        <v>321.19</v>
      </c>
      <c r="AF22" s="25">
        <v>322.31</v>
      </c>
      <c r="AG22" s="25">
        <v>291.07</v>
      </c>
      <c r="AH22" s="25">
        <v>325.22000000000003</v>
      </c>
      <c r="AI22" s="25">
        <v>311.19</v>
      </c>
      <c r="AJ22" s="25">
        <v>325.83</v>
      </c>
      <c r="AK22" s="25">
        <v>309.05</v>
      </c>
      <c r="AL22" s="26">
        <v>276.66000000000003</v>
      </c>
      <c r="AM22" s="32">
        <f t="shared" si="41"/>
        <v>21.640000000000015</v>
      </c>
      <c r="AN22" s="33">
        <f t="shared" si="42"/>
        <v>28.629999999999995</v>
      </c>
      <c r="AO22" s="33">
        <f t="shared" si="43"/>
        <v>25.20999999999998</v>
      </c>
      <c r="AP22" s="33">
        <f t="shared" si="44"/>
        <v>30.990000000000009</v>
      </c>
      <c r="AQ22" s="33">
        <f t="shared" si="45"/>
        <v>27.440000000000055</v>
      </c>
      <c r="AR22" s="33">
        <f t="shared" si="46"/>
        <v>23.150000000000034</v>
      </c>
      <c r="AS22" s="33">
        <f t="shared" si="47"/>
        <v>31.360000000000014</v>
      </c>
      <c r="AT22" s="33">
        <f t="shared" si="48"/>
        <v>25.689999999999941</v>
      </c>
      <c r="AU22" s="33">
        <f t="shared" si="49"/>
        <v>29.439999999999998</v>
      </c>
      <c r="AV22" s="33">
        <f t="shared" si="50"/>
        <v>24.920000000000016</v>
      </c>
      <c r="AW22" s="33">
        <f t="shared" si="51"/>
        <v>17.479999999999961</v>
      </c>
      <c r="AX22" s="34">
        <f t="shared" si="52"/>
        <v>29.359999999999957</v>
      </c>
      <c r="AY22" s="24">
        <f t="shared" si="12"/>
        <v>41.615384615384642</v>
      </c>
      <c r="AZ22" s="25">
        <f t="shared" si="13"/>
        <v>54.637404580152662</v>
      </c>
      <c r="BA22" s="25">
        <f t="shared" si="14"/>
        <v>48.480769230769191</v>
      </c>
      <c r="BB22" s="25">
        <f t="shared" si="15"/>
        <v>58.471698113207566</v>
      </c>
      <c r="BC22" s="25">
        <f t="shared" si="16"/>
        <v>51.969696969697075</v>
      </c>
      <c r="BD22" s="25">
        <f t="shared" si="17"/>
        <v>44.51923076923083</v>
      </c>
      <c r="BE22" s="25">
        <f t="shared" si="18"/>
        <v>59.393939393939419</v>
      </c>
      <c r="BF22" s="25">
        <f t="shared" si="19"/>
        <v>48.933333333333216</v>
      </c>
      <c r="BG22" s="25">
        <f t="shared" si="20"/>
        <v>54.117647058823529</v>
      </c>
      <c r="BH22" s="25">
        <f t="shared" si="21"/>
        <v>46.930320150659163</v>
      </c>
      <c r="BI22" s="25">
        <f t="shared" si="22"/>
        <v>33.422562141491319</v>
      </c>
      <c r="BJ22" s="26">
        <f t="shared" si="23"/>
        <v>55.291902071563008</v>
      </c>
      <c r="BK22" s="24">
        <v>227.19</v>
      </c>
      <c r="BL22" s="25">
        <v>229.28</v>
      </c>
      <c r="BM22" s="25">
        <v>242.55</v>
      </c>
      <c r="BN22" s="25">
        <v>341.2</v>
      </c>
      <c r="BO22" s="25">
        <v>346.13</v>
      </c>
      <c r="BP22" s="25">
        <v>336.9</v>
      </c>
      <c r="BQ22" s="25">
        <v>330.2</v>
      </c>
      <c r="BR22" s="25">
        <v>352.95</v>
      </c>
      <c r="BS22" s="25">
        <v>350.21</v>
      </c>
      <c r="BT22" s="25">
        <v>346.31</v>
      </c>
      <c r="BU22" s="25">
        <v>342.77</v>
      </c>
      <c r="BV22" s="26">
        <v>333.61</v>
      </c>
      <c r="BW22" s="24">
        <v>216.7</v>
      </c>
      <c r="BX22" s="25">
        <v>228.14</v>
      </c>
      <c r="BY22" s="25">
        <v>239.68</v>
      </c>
      <c r="BZ22" s="25">
        <v>331.48</v>
      </c>
      <c r="CA22" s="25">
        <v>336.99</v>
      </c>
      <c r="CB22" s="25">
        <v>330.32</v>
      </c>
      <c r="CC22" s="25">
        <v>325.62</v>
      </c>
      <c r="CD22" s="25">
        <v>339.42</v>
      </c>
      <c r="CE22" s="25">
        <v>346.35</v>
      </c>
      <c r="CF22" s="25">
        <v>342.93</v>
      </c>
      <c r="CG22" s="25">
        <v>333.68</v>
      </c>
      <c r="CH22" s="25">
        <v>328.92</v>
      </c>
      <c r="CI22" s="24">
        <f t="shared" si="53"/>
        <v>8.2300000000000182</v>
      </c>
      <c r="CJ22" s="25">
        <f t="shared" si="53"/>
        <v>0</v>
      </c>
      <c r="CK22" s="25">
        <f t="shared" si="53"/>
        <v>1.1200000000000045</v>
      </c>
      <c r="CL22" s="25">
        <f t="shared" si="53"/>
        <v>7.9599999999999795</v>
      </c>
      <c r="CM22" s="25">
        <f t="shared" si="53"/>
        <v>7.3799999999999955</v>
      </c>
      <c r="CN22" s="25">
        <f t="shared" si="53"/>
        <v>4.8799999999999955</v>
      </c>
      <c r="CO22" s="25">
        <f t="shared" si="53"/>
        <v>2.9399999999999977</v>
      </c>
      <c r="CP22" s="25">
        <f t="shared" si="53"/>
        <v>11.139999999999986</v>
      </c>
      <c r="CQ22" s="25">
        <f t="shared" si="53"/>
        <v>2.42999999999995</v>
      </c>
      <c r="CR22" s="25">
        <f t="shared" si="53"/>
        <v>1.8699999999999477</v>
      </c>
      <c r="CS22" s="25">
        <f t="shared" si="53"/>
        <v>6.4799999999999613</v>
      </c>
      <c r="CT22" s="26">
        <f t="shared" si="53"/>
        <v>4.5999999999999659</v>
      </c>
      <c r="CU22" s="24">
        <f t="shared" si="38"/>
        <v>1.2487442307692336</v>
      </c>
      <c r="CV22" s="25">
        <f t="shared" si="25"/>
        <v>0</v>
      </c>
      <c r="CW22" s="25">
        <f t="shared" si="26"/>
        <v>0.16993846153846223</v>
      </c>
      <c r="CX22" s="25">
        <f t="shared" si="27"/>
        <v>1.1849886792452802</v>
      </c>
      <c r="CY22" s="25">
        <f t="shared" si="28"/>
        <v>1.1028068181818174</v>
      </c>
      <c r="CZ22" s="25">
        <f t="shared" si="29"/>
        <v>0.7404461538461532</v>
      </c>
      <c r="DA22" s="25">
        <f t="shared" si="30"/>
        <v>0.43932954545454517</v>
      </c>
      <c r="DB22" s="25">
        <f t="shared" si="31"/>
        <v>1.6741828571428552</v>
      </c>
      <c r="DC22" s="25">
        <f t="shared" si="32"/>
        <v>0.35243933823528684</v>
      </c>
      <c r="DD22" s="25">
        <f t="shared" si="33"/>
        <v>0.27785875706213908</v>
      </c>
      <c r="DE22" s="25">
        <f t="shared" si="34"/>
        <v>0.97757552581261364</v>
      </c>
      <c r="DF22" s="26">
        <f t="shared" si="35"/>
        <v>0.68350282485875213</v>
      </c>
      <c r="DG22" s="30">
        <f t="shared" si="39"/>
        <v>27.552728490123901</v>
      </c>
      <c r="DH22" s="30">
        <f t="shared" si="39"/>
        <v>0</v>
      </c>
      <c r="DI22" s="30">
        <f t="shared" si="39"/>
        <v>4.2537030003798142</v>
      </c>
      <c r="DJ22" s="30">
        <f t="shared" si="39"/>
        <v>20.436456996148863</v>
      </c>
      <c r="DK22" s="30">
        <f t="shared" si="39"/>
        <v>21.194715680643263</v>
      </c>
      <c r="DL22" s="30">
        <f t="shared" si="39"/>
        <v>17.40991794505883</v>
      </c>
      <c r="DM22" s="30">
        <f t="shared" si="39"/>
        <v>8.5714285714285623</v>
      </c>
      <c r="DN22" s="30">
        <f t="shared" si="39"/>
        <v>30.247081183817563</v>
      </c>
      <c r="DO22" s="30">
        <f t="shared" si="39"/>
        <v>7.6247254471288173</v>
      </c>
      <c r="DP22" s="30">
        <f t="shared" si="39"/>
        <v>6.9802164986933564</v>
      </c>
      <c r="DQ22" s="30">
        <f t="shared" si="39"/>
        <v>27.045075125208605</v>
      </c>
      <c r="DR22" s="30">
        <f t="shared" si="39"/>
        <v>13.545347467608881</v>
      </c>
    </row>
    <row r="23" spans="1:122" x14ac:dyDescent="0.25">
      <c r="A23" s="31" t="s">
        <v>187</v>
      </c>
      <c r="B23" t="s">
        <v>123</v>
      </c>
      <c r="C23" s="17">
        <v>505</v>
      </c>
      <c r="D23" s="18">
        <v>501</v>
      </c>
      <c r="E23" s="18">
        <v>495</v>
      </c>
      <c r="F23" s="18">
        <v>500</v>
      </c>
      <c r="G23" s="18">
        <v>503</v>
      </c>
      <c r="H23" s="18">
        <v>504</v>
      </c>
      <c r="I23" s="18">
        <v>500</v>
      </c>
      <c r="J23" s="18">
        <v>500</v>
      </c>
      <c r="K23" s="18">
        <v>524</v>
      </c>
      <c r="L23" s="18">
        <v>504</v>
      </c>
      <c r="M23" s="18">
        <v>507</v>
      </c>
      <c r="N23" s="18">
        <v>510</v>
      </c>
      <c r="O23" s="24">
        <v>234.13</v>
      </c>
      <c r="P23" s="25">
        <v>233.18</v>
      </c>
      <c r="Q23" s="25">
        <v>235.52</v>
      </c>
      <c r="R23" s="25">
        <v>345.25</v>
      </c>
      <c r="S23" s="25">
        <v>345.69</v>
      </c>
      <c r="T23" s="25">
        <v>341.01</v>
      </c>
      <c r="U23" s="25">
        <v>311.98</v>
      </c>
      <c r="V23" s="25">
        <v>344.08</v>
      </c>
      <c r="W23" s="25">
        <v>329.31</v>
      </c>
      <c r="X23" s="25">
        <v>348.39</v>
      </c>
      <c r="Y23" s="25">
        <v>339.6</v>
      </c>
      <c r="Z23" s="26">
        <v>316.29000000000002</v>
      </c>
      <c r="AA23" s="24">
        <v>212.47</v>
      </c>
      <c r="AB23" s="25">
        <v>205.11</v>
      </c>
      <c r="AC23" s="25">
        <v>201.65</v>
      </c>
      <c r="AD23" s="25">
        <v>312.13</v>
      </c>
      <c r="AE23" s="25">
        <v>306.51</v>
      </c>
      <c r="AF23" s="25">
        <v>323.76</v>
      </c>
      <c r="AG23" s="25">
        <v>272.38</v>
      </c>
      <c r="AH23" s="25">
        <v>315.22000000000003</v>
      </c>
      <c r="AI23" s="25">
        <v>297.02</v>
      </c>
      <c r="AJ23" s="25">
        <v>318.45999999999998</v>
      </c>
      <c r="AK23" s="25">
        <v>316.35000000000002</v>
      </c>
      <c r="AL23" s="26">
        <v>293.64999999999998</v>
      </c>
      <c r="AM23" s="32">
        <f t="shared" si="41"/>
        <v>19.830000000000013</v>
      </c>
      <c r="AN23" s="33">
        <f t="shared" si="42"/>
        <v>26.509999999999991</v>
      </c>
      <c r="AO23" s="33">
        <f t="shared" si="43"/>
        <v>31.25</v>
      </c>
      <c r="AP23" s="33">
        <f t="shared" si="44"/>
        <v>31.560000000000002</v>
      </c>
      <c r="AQ23" s="33">
        <f t="shared" si="45"/>
        <v>37.270000000000039</v>
      </c>
      <c r="AR23" s="33">
        <f t="shared" si="46"/>
        <v>16.04000000000002</v>
      </c>
      <c r="AS23" s="33">
        <f t="shared" si="47"/>
        <v>38.410000000000025</v>
      </c>
      <c r="AT23" s="33">
        <f t="shared" si="48"/>
        <v>26.949999999999932</v>
      </c>
      <c r="AU23" s="33">
        <f t="shared" si="49"/>
        <v>30.670000000000016</v>
      </c>
      <c r="AV23" s="33">
        <f t="shared" si="50"/>
        <v>28.759999999999991</v>
      </c>
      <c r="AW23" s="33">
        <f t="shared" si="51"/>
        <v>19.899999999999977</v>
      </c>
      <c r="AX23" s="34">
        <f t="shared" si="52"/>
        <v>19.670000000000016</v>
      </c>
      <c r="AY23" s="24">
        <f t="shared" si="12"/>
        <v>39.267326732673297</v>
      </c>
      <c r="AZ23" s="25">
        <f t="shared" si="13"/>
        <v>52.914171656686612</v>
      </c>
      <c r="BA23" s="25">
        <f t="shared" si="14"/>
        <v>63.131313131313135</v>
      </c>
      <c r="BB23" s="25">
        <f t="shared" si="15"/>
        <v>63.120000000000012</v>
      </c>
      <c r="BC23" s="25">
        <f t="shared" si="16"/>
        <v>74.095427435387748</v>
      </c>
      <c r="BD23" s="25">
        <f t="shared" si="17"/>
        <v>31.825396825396869</v>
      </c>
      <c r="BE23" s="25">
        <f t="shared" si="18"/>
        <v>76.82000000000005</v>
      </c>
      <c r="BF23" s="25">
        <f t="shared" si="19"/>
        <v>53.899999999999864</v>
      </c>
      <c r="BG23" s="25">
        <f t="shared" si="20"/>
        <v>58.530534351145064</v>
      </c>
      <c r="BH23" s="25">
        <f t="shared" si="21"/>
        <v>57.063492063492042</v>
      </c>
      <c r="BI23" s="25">
        <f t="shared" si="22"/>
        <v>39.250493096646899</v>
      </c>
      <c r="BJ23" s="26">
        <f t="shared" si="23"/>
        <v>38.568627450980422</v>
      </c>
      <c r="BK23" s="24">
        <v>225.5</v>
      </c>
      <c r="BL23" s="25">
        <v>232.21</v>
      </c>
      <c r="BM23" s="25">
        <v>237.22</v>
      </c>
      <c r="BN23" s="25">
        <v>346.25</v>
      </c>
      <c r="BO23" s="25">
        <v>350.79</v>
      </c>
      <c r="BP23" s="25">
        <v>347.33</v>
      </c>
      <c r="BQ23" s="25">
        <v>343.96</v>
      </c>
      <c r="BR23" s="25">
        <v>348.04</v>
      </c>
      <c r="BS23" s="25">
        <v>349.48</v>
      </c>
      <c r="BT23" s="25">
        <v>343.41</v>
      </c>
      <c r="BU23" s="25">
        <v>338.75</v>
      </c>
      <c r="BV23" s="26">
        <v>330.64</v>
      </c>
      <c r="BW23" s="24">
        <v>217.1</v>
      </c>
      <c r="BX23" s="25">
        <v>230.29</v>
      </c>
      <c r="BY23" s="25">
        <v>233.55</v>
      </c>
      <c r="BZ23" s="25">
        <v>344.25</v>
      </c>
      <c r="CA23" s="25">
        <v>347.98</v>
      </c>
      <c r="CB23" s="25">
        <v>345.1</v>
      </c>
      <c r="CC23" s="25">
        <v>341.64</v>
      </c>
      <c r="CD23" s="25">
        <v>350.42</v>
      </c>
      <c r="CE23" s="25">
        <v>343.36</v>
      </c>
      <c r="CF23" s="25">
        <v>339.06</v>
      </c>
      <c r="CG23" s="25">
        <v>330.74</v>
      </c>
      <c r="CH23" s="25">
        <v>324.16000000000003</v>
      </c>
      <c r="CI23" s="24">
        <f t="shared" si="53"/>
        <v>6.1400000000000148</v>
      </c>
      <c r="CJ23" s="25">
        <f t="shared" si="53"/>
        <v>0.49000000000000909</v>
      </c>
      <c r="CK23" s="25">
        <f t="shared" si="53"/>
        <v>1.9199999999999875</v>
      </c>
      <c r="CL23" s="25">
        <f t="shared" si="53"/>
        <v>0.24000000000000909</v>
      </c>
      <c r="CM23" s="25">
        <f t="shared" si="53"/>
        <v>1.0500000000000114</v>
      </c>
      <c r="CN23" s="25">
        <f t="shared" si="53"/>
        <v>0.52999999999997272</v>
      </c>
      <c r="CO23" s="25">
        <f t="shared" si="53"/>
        <v>0.68000000000000682</v>
      </c>
      <c r="CP23" s="25">
        <f t="shared" si="53"/>
        <v>0</v>
      </c>
      <c r="CQ23" s="25">
        <f t="shared" si="53"/>
        <v>4.6899999999999977</v>
      </c>
      <c r="CR23" s="25">
        <f t="shared" si="53"/>
        <v>2.839999999999975</v>
      </c>
      <c r="CS23" s="25">
        <f t="shared" si="53"/>
        <v>5.3999999999999773</v>
      </c>
      <c r="CT23" s="26">
        <f t="shared" si="53"/>
        <v>6.3899999999999295</v>
      </c>
      <c r="CU23" s="24">
        <f t="shared" si="38"/>
        <v>0.95929900990099259</v>
      </c>
      <c r="CV23" s="25">
        <f t="shared" si="25"/>
        <v>7.7167664670660122E-2</v>
      </c>
      <c r="CW23" s="25">
        <f t="shared" si="26"/>
        <v>0.30603636363636172</v>
      </c>
      <c r="CX23" s="25">
        <f t="shared" si="27"/>
        <v>3.7872000000001439E-2</v>
      </c>
      <c r="CY23" s="25">
        <f t="shared" si="28"/>
        <v>0.16470178926441531</v>
      </c>
      <c r="CZ23" s="25">
        <f t="shared" si="29"/>
        <v>8.2970238095233836E-2</v>
      </c>
      <c r="DA23" s="25">
        <f t="shared" si="30"/>
        <v>0.10730400000000109</v>
      </c>
      <c r="DB23" s="25">
        <f t="shared" si="31"/>
        <v>0</v>
      </c>
      <c r="DC23" s="25">
        <f t="shared" si="32"/>
        <v>0.70618511450381649</v>
      </c>
      <c r="DD23" s="25">
        <f t="shared" si="33"/>
        <v>0.44459523809523421</v>
      </c>
      <c r="DE23" s="25">
        <f t="shared" si="34"/>
        <v>0.84035502958579544</v>
      </c>
      <c r="DF23" s="26">
        <f t="shared" si="35"/>
        <v>0.98857058823528332</v>
      </c>
      <c r="DG23" s="30">
        <f t="shared" si="39"/>
        <v>23.64266461301505</v>
      </c>
      <c r="DH23" s="30">
        <f t="shared" si="39"/>
        <v>1.8148148148148486</v>
      </c>
      <c r="DI23" s="30">
        <f t="shared" si="39"/>
        <v>5.7883629785950808</v>
      </c>
      <c r="DJ23" s="30">
        <f t="shared" si="39"/>
        <v>0.75471698113210384</v>
      </c>
      <c r="DK23" s="30">
        <f t="shared" si="39"/>
        <v>2.7400835073069154</v>
      </c>
      <c r="DL23" s="30">
        <f t="shared" si="39"/>
        <v>3.1985515992756364</v>
      </c>
      <c r="DM23" s="30">
        <f t="shared" si="39"/>
        <v>1.7395753389613873</v>
      </c>
      <c r="DN23" s="30">
        <f t="shared" si="39"/>
        <v>0</v>
      </c>
      <c r="DO23" s="30">
        <f t="shared" si="39"/>
        <v>13.263574660633473</v>
      </c>
      <c r="DP23" s="30">
        <f t="shared" si="39"/>
        <v>8.9873417721518294</v>
      </c>
      <c r="DQ23" s="30">
        <f t="shared" si="39"/>
        <v>21.343873517786509</v>
      </c>
      <c r="DR23" s="30">
        <f t="shared" si="39"/>
        <v>24.52033768227146</v>
      </c>
    </row>
    <row r="24" spans="1:122" x14ac:dyDescent="0.25">
      <c r="A24" s="31" t="s">
        <v>188</v>
      </c>
      <c r="B24" t="s">
        <v>122</v>
      </c>
      <c r="C24" s="17">
        <v>481</v>
      </c>
      <c r="D24" s="18">
        <v>488</v>
      </c>
      <c r="E24" s="18">
        <v>475</v>
      </c>
      <c r="F24" s="18">
        <v>492</v>
      </c>
      <c r="G24" s="18">
        <v>490</v>
      </c>
      <c r="H24" s="18">
        <v>492</v>
      </c>
      <c r="I24" s="18">
        <v>486</v>
      </c>
      <c r="J24" s="18">
        <v>492</v>
      </c>
      <c r="K24" s="18">
        <v>515</v>
      </c>
      <c r="L24" s="18">
        <v>494</v>
      </c>
      <c r="M24" s="18">
        <v>497</v>
      </c>
      <c r="N24" s="18">
        <v>498</v>
      </c>
      <c r="O24" s="24">
        <v>234.8</v>
      </c>
      <c r="P24" s="25">
        <v>238.79</v>
      </c>
      <c r="Q24" s="25">
        <v>238.87</v>
      </c>
      <c r="R24" s="25">
        <v>345.63</v>
      </c>
      <c r="S24" s="25">
        <v>349.62</v>
      </c>
      <c r="T24" s="25">
        <v>345.56</v>
      </c>
      <c r="U24" s="25">
        <v>322.73</v>
      </c>
      <c r="V24" s="25">
        <v>344.5</v>
      </c>
      <c r="W24" s="25">
        <v>323.83</v>
      </c>
      <c r="X24" s="25">
        <v>350.03</v>
      </c>
      <c r="Y24" s="25">
        <v>339.5</v>
      </c>
      <c r="Z24" s="26">
        <v>313.23</v>
      </c>
      <c r="AA24" s="24">
        <v>215.47</v>
      </c>
      <c r="AB24" s="25">
        <v>209.02</v>
      </c>
      <c r="AC24" s="25">
        <v>212.96</v>
      </c>
      <c r="AD24" s="25">
        <v>322.58</v>
      </c>
      <c r="AE24" s="25">
        <v>321.05</v>
      </c>
      <c r="AF24" s="25">
        <v>312.10000000000002</v>
      </c>
      <c r="AG24" s="25">
        <v>294.39999999999998</v>
      </c>
      <c r="AH24" s="25">
        <v>323.18</v>
      </c>
      <c r="AI24" s="25">
        <v>291.19</v>
      </c>
      <c r="AJ24" s="25">
        <v>328.58</v>
      </c>
      <c r="AK24" s="25">
        <v>313.27999999999997</v>
      </c>
      <c r="AL24" s="26">
        <v>290.20999999999998</v>
      </c>
      <c r="AM24" s="32">
        <f t="shared" si="41"/>
        <v>17.500000000000028</v>
      </c>
      <c r="AN24" s="33">
        <f t="shared" si="42"/>
        <v>28.20999999999998</v>
      </c>
      <c r="AO24" s="33">
        <f t="shared" si="43"/>
        <v>23.289999999999992</v>
      </c>
      <c r="AP24" s="33">
        <f t="shared" si="44"/>
        <v>21.490000000000009</v>
      </c>
      <c r="AQ24" s="33">
        <f t="shared" si="45"/>
        <v>26.660000000000025</v>
      </c>
      <c r="AR24" s="33">
        <f t="shared" si="46"/>
        <v>32.25</v>
      </c>
      <c r="AS24" s="33">
        <f t="shared" si="47"/>
        <v>27.140000000000043</v>
      </c>
      <c r="AT24" s="33">
        <f t="shared" si="48"/>
        <v>19.409999999999968</v>
      </c>
      <c r="AU24" s="33">
        <f t="shared" si="49"/>
        <v>31.019999999999982</v>
      </c>
      <c r="AV24" s="33">
        <f t="shared" si="50"/>
        <v>20.279999999999973</v>
      </c>
      <c r="AW24" s="33">
        <f t="shared" si="51"/>
        <v>22.870000000000005</v>
      </c>
      <c r="AX24" s="34">
        <f t="shared" si="52"/>
        <v>20.050000000000011</v>
      </c>
      <c r="AY24" s="24">
        <f t="shared" si="12"/>
        <v>36.382536382536443</v>
      </c>
      <c r="AZ24" s="25">
        <f t="shared" si="13"/>
        <v>57.807377049180282</v>
      </c>
      <c r="BA24" s="25">
        <f t="shared" si="14"/>
        <v>49.031578947368402</v>
      </c>
      <c r="BB24" s="25">
        <f t="shared" si="15"/>
        <v>43.678861788617908</v>
      </c>
      <c r="BC24" s="25">
        <f t="shared" si="16"/>
        <v>54.408163265306172</v>
      </c>
      <c r="BD24" s="25">
        <f t="shared" si="17"/>
        <v>65.548780487804876</v>
      </c>
      <c r="BE24" s="25">
        <f t="shared" si="18"/>
        <v>55.843621399177039</v>
      </c>
      <c r="BF24" s="25">
        <f t="shared" si="19"/>
        <v>39.45121951219506</v>
      </c>
      <c r="BG24" s="25">
        <f t="shared" si="20"/>
        <v>60.233009708737832</v>
      </c>
      <c r="BH24" s="25">
        <f t="shared" si="21"/>
        <v>41.052631578947313</v>
      </c>
      <c r="BI24" s="25">
        <f t="shared" si="22"/>
        <v>46.016096579476866</v>
      </c>
      <c r="BJ24" s="26">
        <f t="shared" si="23"/>
        <v>40.261044176706854</v>
      </c>
      <c r="BK24" s="24">
        <v>230</v>
      </c>
      <c r="BL24" s="25">
        <v>232.19</v>
      </c>
      <c r="BM24" s="25">
        <v>238.48</v>
      </c>
      <c r="BN24" s="25">
        <v>335.19</v>
      </c>
      <c r="BO24" s="25">
        <v>334.46</v>
      </c>
      <c r="BP24" s="25">
        <v>322.25</v>
      </c>
      <c r="BQ24" s="25">
        <v>315.76</v>
      </c>
      <c r="BR24" s="25">
        <v>353.12</v>
      </c>
      <c r="BS24" s="25">
        <v>340.04</v>
      </c>
      <c r="BT24" s="25">
        <v>333.41</v>
      </c>
      <c r="BU24" s="25">
        <v>327.86</v>
      </c>
      <c r="BV24" s="26">
        <v>320.05</v>
      </c>
      <c r="BW24" s="24">
        <v>224.32</v>
      </c>
      <c r="BX24" s="25">
        <v>230.08</v>
      </c>
      <c r="BY24" s="25">
        <v>236.09</v>
      </c>
      <c r="BZ24" s="25">
        <v>330.32</v>
      </c>
      <c r="CA24" s="25">
        <v>322.33</v>
      </c>
      <c r="CB24" s="25">
        <v>315.89</v>
      </c>
      <c r="CC24" s="25">
        <v>309.38</v>
      </c>
      <c r="CD24" s="25">
        <v>349.77</v>
      </c>
      <c r="CE24" s="25">
        <v>333.46</v>
      </c>
      <c r="CF24" s="25">
        <v>328.01</v>
      </c>
      <c r="CG24" s="25">
        <v>320.07</v>
      </c>
      <c r="CH24" s="25">
        <v>312.08</v>
      </c>
      <c r="CI24" s="24">
        <f t="shared" si="53"/>
        <v>3.4200000000000159</v>
      </c>
      <c r="CJ24" s="25">
        <f t="shared" si="53"/>
        <v>0.6799999999999784</v>
      </c>
      <c r="CK24" s="25">
        <f t="shared" si="53"/>
        <v>0.63999999999998636</v>
      </c>
      <c r="CL24" s="25">
        <f t="shared" si="53"/>
        <v>3.1100000000000136</v>
      </c>
      <c r="CM24" s="25">
        <f t="shared" si="53"/>
        <v>10.370000000000005</v>
      </c>
      <c r="CN24" s="25">
        <f t="shared" si="53"/>
        <v>4.660000000000025</v>
      </c>
      <c r="CO24" s="25">
        <f t="shared" si="53"/>
        <v>4.7400000000000091</v>
      </c>
      <c r="CP24" s="25">
        <f t="shared" si="53"/>
        <v>0.96000000000003638</v>
      </c>
      <c r="CQ24" s="25">
        <f t="shared" si="53"/>
        <v>5.1500000000000341</v>
      </c>
      <c r="CR24" s="25">
        <f t="shared" si="53"/>
        <v>3.8899999999999864</v>
      </c>
      <c r="CS24" s="25">
        <f t="shared" si="53"/>
        <v>5.1800000000000068</v>
      </c>
      <c r="CT24" s="26">
        <f t="shared" si="53"/>
        <v>7.8799999999999955</v>
      </c>
      <c r="CU24" s="24">
        <f t="shared" si="38"/>
        <v>0.56099376299376569</v>
      </c>
      <c r="CV24" s="25">
        <f t="shared" si="25"/>
        <v>0.10994262295081621</v>
      </c>
      <c r="CW24" s="25">
        <f t="shared" si="26"/>
        <v>0.10630736842105039</v>
      </c>
      <c r="CX24" s="25">
        <f t="shared" si="27"/>
        <v>0.49873780487805103</v>
      </c>
      <c r="CY24" s="25">
        <f t="shared" si="28"/>
        <v>1.6697816326530623</v>
      </c>
      <c r="CZ24" s="25">
        <f t="shared" si="29"/>
        <v>0.74730487804878465</v>
      </c>
      <c r="DA24" s="25">
        <f t="shared" si="30"/>
        <v>0.76951851851852016</v>
      </c>
      <c r="DB24" s="25">
        <f t="shared" si="31"/>
        <v>0.15395121951220098</v>
      </c>
      <c r="DC24" s="25">
        <f t="shared" si="32"/>
        <v>0.78900000000000536</v>
      </c>
      <c r="DD24" s="25">
        <f t="shared" si="33"/>
        <v>0.62129757085020032</v>
      </c>
      <c r="DE24" s="25">
        <f t="shared" si="34"/>
        <v>0.82233802816901524</v>
      </c>
      <c r="DF24" s="26">
        <f t="shared" si="35"/>
        <v>1.2484578313253007</v>
      </c>
      <c r="DG24" s="30">
        <f t="shared" si="39"/>
        <v>16.347992351816483</v>
      </c>
      <c r="DH24" s="30">
        <f t="shared" si="39"/>
        <v>2.3537556247835911</v>
      </c>
      <c r="DI24" s="30">
        <f t="shared" si="39"/>
        <v>2.6744671959882447</v>
      </c>
      <c r="DJ24" s="30">
        <f t="shared" si="39"/>
        <v>12.642276422764271</v>
      </c>
      <c r="DK24" s="30">
        <f t="shared" si="39"/>
        <v>28.004320820955968</v>
      </c>
      <c r="DL24" s="30">
        <f t="shared" si="39"/>
        <v>12.625304795448447</v>
      </c>
      <c r="DM24" s="30">
        <f t="shared" si="39"/>
        <v>14.868255959849439</v>
      </c>
      <c r="DN24" s="30">
        <f t="shared" si="39"/>
        <v>4.7128129602358184</v>
      </c>
      <c r="DO24" s="30">
        <f t="shared" si="39"/>
        <v>14.238319048935669</v>
      </c>
      <c r="DP24" s="30">
        <f t="shared" si="39"/>
        <v>16.094331816301171</v>
      </c>
      <c r="DQ24" s="30">
        <f t="shared" si="39"/>
        <v>18.467023172905542</v>
      </c>
      <c r="DR24" s="30">
        <f t="shared" si="39"/>
        <v>28.213390619405633</v>
      </c>
    </row>
    <row r="25" spans="1:122" ht="15.75" thickBot="1" x14ac:dyDescent="0.3">
      <c r="A25" s="48" t="s">
        <v>189</v>
      </c>
      <c r="B25" t="s">
        <v>123</v>
      </c>
      <c r="C25" s="49">
        <v>490</v>
      </c>
      <c r="D25" s="50">
        <v>504</v>
      </c>
      <c r="E25" s="50">
        <v>495</v>
      </c>
      <c r="F25" s="50">
        <v>494</v>
      </c>
      <c r="G25" s="50">
        <v>505</v>
      </c>
      <c r="H25" s="50">
        <v>502</v>
      </c>
      <c r="I25" s="50">
        <v>497</v>
      </c>
      <c r="J25" s="50">
        <v>506</v>
      </c>
      <c r="K25" s="50">
        <v>529</v>
      </c>
      <c r="L25" s="50">
        <v>508</v>
      </c>
      <c r="M25" s="50">
        <v>504</v>
      </c>
      <c r="N25" s="50">
        <v>504</v>
      </c>
      <c r="O25" s="52">
        <v>238.72</v>
      </c>
      <c r="P25" s="53">
        <v>230.16</v>
      </c>
      <c r="Q25" s="53">
        <v>242.41</v>
      </c>
      <c r="R25" s="53">
        <v>351.45</v>
      </c>
      <c r="S25" s="53">
        <v>347.83</v>
      </c>
      <c r="T25" s="53">
        <v>350.07</v>
      </c>
      <c r="U25" s="53">
        <v>331.89</v>
      </c>
      <c r="V25" s="53">
        <v>338.03</v>
      </c>
      <c r="W25" s="53">
        <v>334.59</v>
      </c>
      <c r="X25" s="53">
        <v>356.76</v>
      </c>
      <c r="Y25" s="53">
        <v>335.76</v>
      </c>
      <c r="Z25" s="54">
        <v>319.60000000000002</v>
      </c>
      <c r="AA25" s="52">
        <v>208.5</v>
      </c>
      <c r="AB25" s="53">
        <v>207.46</v>
      </c>
      <c r="AC25" s="53">
        <v>211.68</v>
      </c>
      <c r="AD25" s="53">
        <v>328.45</v>
      </c>
      <c r="AE25" s="53">
        <v>318.95</v>
      </c>
      <c r="AF25" s="53">
        <v>322.89</v>
      </c>
      <c r="AG25" s="53">
        <v>305.14</v>
      </c>
      <c r="AH25" s="25">
        <v>315.68</v>
      </c>
      <c r="AI25" s="53">
        <v>304.16000000000003</v>
      </c>
      <c r="AJ25" s="53">
        <v>332</v>
      </c>
      <c r="AK25" s="53">
        <v>319.66000000000003</v>
      </c>
      <c r="AL25" s="54">
        <v>300.74</v>
      </c>
      <c r="AM25" s="55">
        <f t="shared" si="41"/>
        <v>28.390000000000015</v>
      </c>
      <c r="AN25" s="56">
        <f t="shared" si="42"/>
        <v>21.139999999999986</v>
      </c>
      <c r="AO25" s="56">
        <f t="shared" si="43"/>
        <v>28.109999999999985</v>
      </c>
      <c r="AP25" s="56">
        <f t="shared" si="44"/>
        <v>21.439999999999998</v>
      </c>
      <c r="AQ25" s="56">
        <f t="shared" si="45"/>
        <v>26.970000000000027</v>
      </c>
      <c r="AR25" s="56">
        <f t="shared" si="46"/>
        <v>25.970000000000027</v>
      </c>
      <c r="AS25" s="56">
        <f t="shared" si="47"/>
        <v>25.560000000000002</v>
      </c>
      <c r="AT25" s="56">
        <f t="shared" si="48"/>
        <v>20.439999999999941</v>
      </c>
      <c r="AU25" s="56">
        <f t="shared" si="49"/>
        <v>28.809999999999945</v>
      </c>
      <c r="AV25" s="56">
        <f t="shared" si="50"/>
        <v>23.589999999999975</v>
      </c>
      <c r="AW25" s="56">
        <f t="shared" si="51"/>
        <v>12.749999999999943</v>
      </c>
      <c r="AX25" s="57">
        <f t="shared" si="52"/>
        <v>15.889999999999986</v>
      </c>
      <c r="AY25" s="52">
        <f t="shared" si="12"/>
        <v>57.93877551020411</v>
      </c>
      <c r="AZ25" s="53">
        <f t="shared" si="13"/>
        <v>41.944444444444414</v>
      </c>
      <c r="BA25" s="53">
        <f t="shared" si="14"/>
        <v>56.787878787878753</v>
      </c>
      <c r="BB25" s="53">
        <f t="shared" si="15"/>
        <v>43.400809716599191</v>
      </c>
      <c r="BC25" s="53">
        <f t="shared" si="16"/>
        <v>53.405940594059459</v>
      </c>
      <c r="BD25" s="53">
        <f t="shared" si="17"/>
        <v>51.733067729083714</v>
      </c>
      <c r="BE25" s="53">
        <f t="shared" si="18"/>
        <v>51.428571428571438</v>
      </c>
      <c r="BF25" s="25">
        <f t="shared" si="19"/>
        <v>40.395256916995926</v>
      </c>
      <c r="BG25" s="53">
        <f t="shared" si="20"/>
        <v>54.461247637050938</v>
      </c>
      <c r="BH25" s="53">
        <f t="shared" si="21"/>
        <v>46.437007874015698</v>
      </c>
      <c r="BI25" s="53">
        <f t="shared" si="22"/>
        <v>25.297619047618934</v>
      </c>
      <c r="BJ25" s="54">
        <f t="shared" si="23"/>
        <v>31.52777777777775</v>
      </c>
      <c r="BK25" s="52">
        <v>222.89</v>
      </c>
      <c r="BL25" s="53">
        <v>231.03</v>
      </c>
      <c r="BM25" s="53">
        <v>236.06</v>
      </c>
      <c r="BN25" s="53">
        <v>335.75</v>
      </c>
      <c r="BO25" s="53">
        <v>344.02</v>
      </c>
      <c r="BP25" s="53">
        <v>339</v>
      </c>
      <c r="BQ25" s="53">
        <v>333.81</v>
      </c>
      <c r="BR25" s="53">
        <v>343.13</v>
      </c>
      <c r="BS25" s="53">
        <v>349.78</v>
      </c>
      <c r="BT25" s="53">
        <v>344.61</v>
      </c>
      <c r="BU25" s="53">
        <v>341.12</v>
      </c>
      <c r="BV25" s="54">
        <v>334.19</v>
      </c>
      <c r="BW25" s="52">
        <v>218.02</v>
      </c>
      <c r="BX25" s="53">
        <v>221.77</v>
      </c>
      <c r="BY25" s="53">
        <v>231.66</v>
      </c>
      <c r="BZ25" s="53">
        <v>329.55</v>
      </c>
      <c r="CA25" s="53">
        <v>339.16</v>
      </c>
      <c r="CB25" s="53">
        <v>328.78</v>
      </c>
      <c r="CC25" s="53">
        <v>329.83</v>
      </c>
      <c r="CD25" s="25">
        <v>340.17</v>
      </c>
      <c r="CE25" s="53">
        <v>344.64</v>
      </c>
      <c r="CF25" s="53">
        <v>341.28</v>
      </c>
      <c r="CG25" s="53">
        <v>334.21</v>
      </c>
      <c r="CH25" s="53">
        <v>328.87</v>
      </c>
      <c r="CI25" s="52">
        <f t="shared" si="53"/>
        <v>2.6099999999999852</v>
      </c>
      <c r="CJ25" s="53">
        <f t="shared" si="53"/>
        <v>7.8299999999999841</v>
      </c>
      <c r="CK25" s="53">
        <f t="shared" si="53"/>
        <v>2.6500000000000057</v>
      </c>
      <c r="CL25" s="53">
        <f t="shared" si="53"/>
        <v>4.4399999999999977</v>
      </c>
      <c r="CM25" s="53">
        <f t="shared" si="53"/>
        <v>3.0999999999999659</v>
      </c>
      <c r="CN25" s="53">
        <f t="shared" si="53"/>
        <v>8.5200000000000387</v>
      </c>
      <c r="CO25" s="53">
        <f t="shared" si="53"/>
        <v>2.3400000000000318</v>
      </c>
      <c r="CP25" s="53">
        <f t="shared" si="53"/>
        <v>0.56999999999999318</v>
      </c>
      <c r="CQ25" s="53">
        <f t="shared" si="53"/>
        <v>3.7099999999999795</v>
      </c>
      <c r="CR25" s="53">
        <f t="shared" si="53"/>
        <v>1.8199999999999932</v>
      </c>
      <c r="CS25" s="53">
        <f t="shared" si="53"/>
        <v>4.3000000000000114</v>
      </c>
      <c r="CT25" s="54">
        <f t="shared" si="53"/>
        <v>5.2299999999999613</v>
      </c>
      <c r="CU25" s="52">
        <f t="shared" si="38"/>
        <v>0.42026326530612007</v>
      </c>
      <c r="CV25" s="53">
        <f t="shared" si="25"/>
        <v>1.225767857142855</v>
      </c>
      <c r="CW25" s="53">
        <f t="shared" si="26"/>
        <v>0.42239393939394032</v>
      </c>
      <c r="CX25" s="53">
        <f t="shared" si="27"/>
        <v>0.70914170040485802</v>
      </c>
      <c r="CY25" s="53">
        <f t="shared" si="28"/>
        <v>0.48433663366336105</v>
      </c>
      <c r="CZ25" s="53">
        <f t="shared" si="29"/>
        <v>1.3390996015936318</v>
      </c>
      <c r="DA25" s="53">
        <f t="shared" si="30"/>
        <v>0.37148088531187629</v>
      </c>
      <c r="DB25" s="25">
        <f t="shared" si="31"/>
        <v>8.8879446640315149E-2</v>
      </c>
      <c r="DC25" s="53">
        <f t="shared" si="32"/>
        <v>0.55334404536861703</v>
      </c>
      <c r="DD25" s="53">
        <f t="shared" si="33"/>
        <v>0.28267322834645564</v>
      </c>
      <c r="DE25" s="53">
        <f t="shared" si="34"/>
        <v>0.67315476190476364</v>
      </c>
      <c r="DF25" s="54">
        <f t="shared" si="35"/>
        <v>0.81874404761904174</v>
      </c>
      <c r="DG25" s="30">
        <f t="shared" si="39"/>
        <v>8.41935483870963</v>
      </c>
      <c r="DH25" s="30">
        <f t="shared" si="39"/>
        <v>27.027959958577814</v>
      </c>
      <c r="DI25" s="30">
        <f t="shared" si="39"/>
        <v>8.6150845253576289</v>
      </c>
      <c r="DJ25" s="30">
        <f t="shared" si="39"/>
        <v>17.156105100463673</v>
      </c>
      <c r="DK25" s="30">
        <f t="shared" si="39"/>
        <v>10.309278350515353</v>
      </c>
      <c r="DL25" s="30">
        <f t="shared" si="39"/>
        <v>24.702812409394092</v>
      </c>
      <c r="DM25" s="30">
        <f t="shared" si="39"/>
        <v>8.3870967741936511</v>
      </c>
      <c r="DN25" s="30">
        <f t="shared" si="39"/>
        <v>2.7129938124702284</v>
      </c>
      <c r="DO25" s="30">
        <f t="shared" si="39"/>
        <v>11.4083640836408</v>
      </c>
      <c r="DP25" s="30">
        <f t="shared" si="39"/>
        <v>7.1625344352616898</v>
      </c>
      <c r="DQ25" s="30">
        <f t="shared" si="39"/>
        <v>25.219941348973741</v>
      </c>
      <c r="DR25" s="30">
        <f t="shared" si="39"/>
        <v>24.763257575757454</v>
      </c>
    </row>
    <row r="26" spans="1:122" x14ac:dyDescent="0.25">
      <c r="A26" s="16" t="s">
        <v>125</v>
      </c>
      <c r="B26" s="58"/>
      <c r="C26" s="21">
        <f t="shared" ref="C26:AI26" si="54">AVERAGE(C2:C25)</f>
        <v>503.75</v>
      </c>
      <c r="D26" s="22">
        <f t="shared" si="54"/>
        <v>499.79166666666669</v>
      </c>
      <c r="E26" s="22">
        <f t="shared" si="54"/>
        <v>508.70833333333331</v>
      </c>
      <c r="F26" s="22">
        <f t="shared" si="54"/>
        <v>506.29166666666669</v>
      </c>
      <c r="G26" s="22">
        <f t="shared" si="54"/>
        <v>517.5</v>
      </c>
      <c r="H26" s="22">
        <f t="shared" si="54"/>
        <v>515.25</v>
      </c>
      <c r="I26" s="22">
        <f t="shared" si="54"/>
        <v>519.25</v>
      </c>
      <c r="J26" s="22">
        <f t="shared" si="54"/>
        <v>520.875</v>
      </c>
      <c r="K26" s="22">
        <f t="shared" si="54"/>
        <v>529.91666666666663</v>
      </c>
      <c r="L26" s="22">
        <f t="shared" si="54"/>
        <v>525.29166666666663</v>
      </c>
      <c r="M26" s="22">
        <f t="shared" si="54"/>
        <v>521.58333333333337</v>
      </c>
      <c r="N26" s="22">
        <f t="shared" si="54"/>
        <v>525.29166666666663</v>
      </c>
      <c r="O26" s="21">
        <f t="shared" si="54"/>
        <v>279.72000000000008</v>
      </c>
      <c r="P26" s="22">
        <f t="shared" si="54"/>
        <v>276.66041666666666</v>
      </c>
      <c r="Q26" s="22">
        <f t="shared" si="54"/>
        <v>272.17374999999998</v>
      </c>
      <c r="R26" s="22">
        <f t="shared" si="54"/>
        <v>332.72583333333336</v>
      </c>
      <c r="S26" s="22">
        <f t="shared" si="54"/>
        <v>332.82374999999996</v>
      </c>
      <c r="T26" s="22">
        <f t="shared" si="54"/>
        <v>336.46750000000003</v>
      </c>
      <c r="U26" s="22">
        <f t="shared" si="54"/>
        <v>330.6033333333333</v>
      </c>
      <c r="V26" s="22">
        <f t="shared" si="54"/>
        <v>326.52958333333328</v>
      </c>
      <c r="W26" s="22">
        <f t="shared" si="54"/>
        <v>324.39875000000001</v>
      </c>
      <c r="X26" s="22">
        <f t="shared" si="54"/>
        <v>341.21166666666664</v>
      </c>
      <c r="Y26" s="22">
        <f t="shared" si="54"/>
        <v>328.59708333333339</v>
      </c>
      <c r="Z26" s="23">
        <f t="shared" si="54"/>
        <v>270.91416666666669</v>
      </c>
      <c r="AA26" s="21">
        <f t="shared" si="54"/>
        <v>258.67958333333337</v>
      </c>
      <c r="AB26" s="22">
        <f t="shared" si="54"/>
        <v>253.89374999999998</v>
      </c>
      <c r="AC26" s="22">
        <f t="shared" si="54"/>
        <v>245.7175</v>
      </c>
      <c r="AD26" s="22">
        <f t="shared" si="54"/>
        <v>310.93833333333322</v>
      </c>
      <c r="AE26" s="22">
        <f t="shared" si="54"/>
        <v>305.22166666666658</v>
      </c>
      <c r="AF26" s="22">
        <f t="shared" si="54"/>
        <v>311.04416666666674</v>
      </c>
      <c r="AG26" s="22">
        <f t="shared" si="54"/>
        <v>305.24625000000003</v>
      </c>
      <c r="AH26" s="22">
        <f t="shared" si="54"/>
        <v>304.05541666666676</v>
      </c>
      <c r="AI26" s="22">
        <f t="shared" si="54"/>
        <v>300.39958333333328</v>
      </c>
      <c r="AJ26" s="22">
        <f t="shared" ref="AJ26:CU26" si="55">AVERAGE(AJ2:AJ25)</f>
        <v>317.69041666666658</v>
      </c>
      <c r="AK26" s="22">
        <f t="shared" si="55"/>
        <v>305.03041666666667</v>
      </c>
      <c r="AL26" s="23">
        <f t="shared" si="55"/>
        <v>248.29750000000001</v>
      </c>
      <c r="AM26" s="21">
        <f t="shared" si="55"/>
        <v>18.710416666666688</v>
      </c>
      <c r="AN26" s="22">
        <f t="shared" si="55"/>
        <v>20.506666666666671</v>
      </c>
      <c r="AO26" s="22">
        <f t="shared" si="55"/>
        <v>24.191250000000011</v>
      </c>
      <c r="AP26" s="22">
        <f t="shared" si="55"/>
        <v>20.292500000000029</v>
      </c>
      <c r="AQ26" s="22">
        <f t="shared" si="55"/>
        <v>24.24208333333338</v>
      </c>
      <c r="AR26" s="22">
        <f t="shared" si="55"/>
        <v>23.083333333333332</v>
      </c>
      <c r="AS26" s="22">
        <f t="shared" si="55"/>
        <v>23.532083333333315</v>
      </c>
      <c r="AT26" s="22">
        <f t="shared" si="55"/>
        <v>20.599166666666633</v>
      </c>
      <c r="AU26" s="22">
        <f t="shared" si="55"/>
        <v>22.274166666666673</v>
      </c>
      <c r="AV26" s="22">
        <f t="shared" si="55"/>
        <v>22.156249999999996</v>
      </c>
      <c r="AW26" s="22">
        <f t="shared" si="55"/>
        <v>20.581666666666646</v>
      </c>
      <c r="AX26" s="23">
        <f t="shared" si="55"/>
        <v>20.351666666666656</v>
      </c>
      <c r="AY26" s="21">
        <f>AVERAGE(AY2:AY25)</f>
        <v>37.18439969943168</v>
      </c>
      <c r="AZ26" s="22">
        <f t="shared" si="55"/>
        <v>41.037372774082222</v>
      </c>
      <c r="BA26" s="22">
        <f t="shared" si="55"/>
        <v>47.757652931008742</v>
      </c>
      <c r="BB26" s="22">
        <f t="shared" si="55"/>
        <v>40.111427541489114</v>
      </c>
      <c r="BC26" s="22">
        <f t="shared" si="55"/>
        <v>46.791455464355032</v>
      </c>
      <c r="BD26" s="22">
        <f t="shared" si="55"/>
        <v>44.831146340574492</v>
      </c>
      <c r="BE26" s="22">
        <f t="shared" si="55"/>
        <v>45.453343562572876</v>
      </c>
      <c r="BF26" s="22">
        <f t="shared" si="55"/>
        <v>39.58163729296394</v>
      </c>
      <c r="BG26" s="22">
        <f t="shared" si="55"/>
        <v>42.017995764605168</v>
      </c>
      <c r="BH26" s="22">
        <f t="shared" si="55"/>
        <v>42.28104379517255</v>
      </c>
      <c r="BI26" s="22">
        <f t="shared" si="55"/>
        <v>39.635457278043823</v>
      </c>
      <c r="BJ26" s="22">
        <f t="shared" si="55"/>
        <v>38.590140924281258</v>
      </c>
      <c r="BK26" s="21">
        <f t="shared" si="55"/>
        <v>257.71541666666667</v>
      </c>
      <c r="BL26" s="22">
        <f t="shared" si="55"/>
        <v>275.59541666666661</v>
      </c>
      <c r="BM26" s="22">
        <f t="shared" si="55"/>
        <v>274.185</v>
      </c>
      <c r="BN26" s="22">
        <f t="shared" si="55"/>
        <v>326.21499999999986</v>
      </c>
      <c r="BO26" s="22">
        <f t="shared" si="55"/>
        <v>326.46791666666667</v>
      </c>
      <c r="BP26" s="22">
        <f t="shared" si="55"/>
        <v>324.75749999999999</v>
      </c>
      <c r="BQ26" s="22">
        <f t="shared" si="55"/>
        <v>318.81916666666672</v>
      </c>
      <c r="BR26" s="22">
        <f t="shared" si="55"/>
        <v>324.29874999999998</v>
      </c>
      <c r="BS26" s="22">
        <f t="shared" si="55"/>
        <v>316.82833333333338</v>
      </c>
      <c r="BT26" s="22">
        <f t="shared" si="55"/>
        <v>330.86416666666668</v>
      </c>
      <c r="BU26" s="22">
        <f t="shared" si="55"/>
        <v>331.01208333333329</v>
      </c>
      <c r="BV26" s="23">
        <f t="shared" si="55"/>
        <v>278.59708333333339</v>
      </c>
      <c r="BW26" s="21">
        <f t="shared" si="55"/>
        <v>246.73666666666668</v>
      </c>
      <c r="BX26" s="22">
        <f t="shared" si="55"/>
        <v>269.69833333333344</v>
      </c>
      <c r="BY26" s="22">
        <f t="shared" si="55"/>
        <v>268.49875000000003</v>
      </c>
      <c r="BZ26" s="22">
        <f t="shared" si="55"/>
        <v>320.76041666666663</v>
      </c>
      <c r="CA26" s="22">
        <f t="shared" si="55"/>
        <v>320.98541666666671</v>
      </c>
      <c r="CB26" s="22">
        <f t="shared" si="55"/>
        <v>318.90541666666667</v>
      </c>
      <c r="CC26" s="22">
        <f t="shared" si="55"/>
        <v>312.55708333333342</v>
      </c>
      <c r="CD26" s="22">
        <f t="shared" si="55"/>
        <v>316.3458333333333</v>
      </c>
      <c r="CE26" s="22">
        <f>AVERAGE(CE2:CE25)</f>
        <v>308.39833333333337</v>
      </c>
      <c r="CF26" s="22">
        <f t="shared" si="55"/>
        <v>324.96916666666669</v>
      </c>
      <c r="CG26" s="22">
        <f t="shared" si="55"/>
        <v>322.82041666666663</v>
      </c>
      <c r="CH26" s="23">
        <f t="shared" si="55"/>
        <v>271.72833333333335</v>
      </c>
      <c r="CI26" s="24">
        <f t="shared" si="55"/>
        <v>8.483749999999997</v>
      </c>
      <c r="CJ26" s="25">
        <f t="shared" si="55"/>
        <v>3.3008333333333248</v>
      </c>
      <c r="CK26" s="25">
        <f t="shared" si="55"/>
        <v>3.4358333333333406</v>
      </c>
      <c r="CL26" s="25">
        <f t="shared" si="55"/>
        <v>3.1716666666666549</v>
      </c>
      <c r="CM26" s="25">
        <f t="shared" si="55"/>
        <v>3.0416666666666714</v>
      </c>
      <c r="CN26" s="25">
        <f t="shared" si="55"/>
        <v>3.3483333333333314</v>
      </c>
      <c r="CO26" s="25">
        <f t="shared" si="55"/>
        <v>3.898750000000021</v>
      </c>
      <c r="CP26" s="25">
        <f t="shared" si="55"/>
        <v>5.3562499999999877</v>
      </c>
      <c r="CQ26" s="25">
        <f t="shared" si="55"/>
        <v>6.5850000000000035</v>
      </c>
      <c r="CR26" s="25">
        <f t="shared" si="55"/>
        <v>4.4287499999999769</v>
      </c>
      <c r="CS26" s="25">
        <f t="shared" si="55"/>
        <v>6.0116666666666658</v>
      </c>
      <c r="CT26" s="26">
        <f t="shared" si="55"/>
        <v>5.9437499999999899</v>
      </c>
      <c r="CU26" s="21">
        <f t="shared" si="55"/>
        <v>1.3010758121838573</v>
      </c>
      <c r="CV26" s="22">
        <f t="shared" ref="CV26:DF26" si="56">AVERAGE(CV2:CV25)</f>
        <v>0.5273603096563716</v>
      </c>
      <c r="CW26" s="22">
        <f t="shared" si="56"/>
        <v>0.51702341011784481</v>
      </c>
      <c r="CX26" s="22">
        <f t="shared" si="56"/>
        <v>0.48796983657650106</v>
      </c>
      <c r="CY26" s="22">
        <f t="shared" si="56"/>
        <v>0.46538283912761763</v>
      </c>
      <c r="CZ26" s="22">
        <f t="shared" si="56"/>
        <v>0.50920135750729623</v>
      </c>
      <c r="DA26" s="22">
        <f t="shared" si="56"/>
        <v>0.58336922686465276</v>
      </c>
      <c r="DB26" s="22">
        <f t="shared" si="56"/>
        <v>0.80627784924032964</v>
      </c>
      <c r="DC26" s="22">
        <f t="shared" si="56"/>
        <v>0.97482616504545527</v>
      </c>
      <c r="DD26" s="22">
        <f t="shared" si="56"/>
        <v>0.65458766628515075</v>
      </c>
      <c r="DE26" s="22">
        <f t="shared" si="56"/>
        <v>0.89305248151544403</v>
      </c>
      <c r="DF26" s="23">
        <f t="shared" si="56"/>
        <v>0.88879374000997557</v>
      </c>
    </row>
    <row r="27" spans="1:122" ht="15.75" thickBot="1" x14ac:dyDescent="0.3">
      <c r="A27" s="48" t="s">
        <v>126</v>
      </c>
      <c r="B27" s="59"/>
      <c r="C27" s="52">
        <f t="shared" ref="C27:AI27" si="57">STDEV(C2:C25)/SQRT(24)</f>
        <v>7.2564938433482284</v>
      </c>
      <c r="D27" s="53">
        <f t="shared" si="57"/>
        <v>7.1462413265029303</v>
      </c>
      <c r="E27" s="53">
        <f t="shared" si="57"/>
        <v>7.5432278790812628</v>
      </c>
      <c r="F27" s="53">
        <f t="shared" si="57"/>
        <v>6.9920967721085949</v>
      </c>
      <c r="G27" s="53">
        <f t="shared" si="57"/>
        <v>7.2746333141315427</v>
      </c>
      <c r="H27" s="53">
        <f t="shared" si="57"/>
        <v>6.6950257329764913</v>
      </c>
      <c r="I27" s="53">
        <f t="shared" si="57"/>
        <v>6.5245495152394701</v>
      </c>
      <c r="J27" s="53">
        <f t="shared" si="57"/>
        <v>6.4931157802885275</v>
      </c>
      <c r="K27" s="53">
        <f t="shared" si="57"/>
        <v>6.2507728990700659</v>
      </c>
      <c r="L27" s="53">
        <f t="shared" si="57"/>
        <v>6.1751251723118781</v>
      </c>
      <c r="M27" s="53">
        <f t="shared" si="57"/>
        <v>6.0339968807986573</v>
      </c>
      <c r="N27" s="53">
        <f t="shared" si="57"/>
        <v>5.9756386981009442</v>
      </c>
      <c r="O27" s="52">
        <f t="shared" si="57"/>
        <v>9.0891071730339057</v>
      </c>
      <c r="P27" s="53">
        <f t="shared" si="57"/>
        <v>8.8578305748332458</v>
      </c>
      <c r="Q27" s="53">
        <f t="shared" si="57"/>
        <v>7.6592566146191441</v>
      </c>
      <c r="R27" s="53">
        <f t="shared" si="57"/>
        <v>2.7050574558356391</v>
      </c>
      <c r="S27" s="53">
        <f t="shared" si="57"/>
        <v>2.3247767395143466</v>
      </c>
      <c r="T27" s="53">
        <f t="shared" si="57"/>
        <v>3.3171446518510992</v>
      </c>
      <c r="U27" s="53">
        <f t="shared" si="57"/>
        <v>1.7317297487498775</v>
      </c>
      <c r="V27" s="53">
        <f t="shared" si="57"/>
        <v>3.9516954478731727</v>
      </c>
      <c r="W27" s="53">
        <f t="shared" si="57"/>
        <v>2.0290966177683929</v>
      </c>
      <c r="X27" s="53">
        <f t="shared" si="57"/>
        <v>1.8861869813203607</v>
      </c>
      <c r="Y27" s="53">
        <f t="shared" si="57"/>
        <v>1.9711907384203844</v>
      </c>
      <c r="Z27" s="54">
        <f t="shared" si="57"/>
        <v>7.9417881413979678</v>
      </c>
      <c r="AA27" s="52">
        <f t="shared" si="57"/>
        <v>8.8576835244881043</v>
      </c>
      <c r="AB27" s="53">
        <f t="shared" si="57"/>
        <v>8.8511444812361795</v>
      </c>
      <c r="AC27" s="53">
        <f t="shared" si="57"/>
        <v>8.055435226279382</v>
      </c>
      <c r="AD27" s="53">
        <f t="shared" si="57"/>
        <v>2.4568929703250908</v>
      </c>
      <c r="AE27" s="53">
        <f t="shared" si="57"/>
        <v>2.3167512756940374</v>
      </c>
      <c r="AF27" s="53">
        <f t="shared" si="57"/>
        <v>3.8002711534010292</v>
      </c>
      <c r="AG27" s="53">
        <f t="shared" si="57"/>
        <v>2.7280857952011441</v>
      </c>
      <c r="AH27" s="53">
        <f t="shared" si="57"/>
        <v>4.2286533376977973</v>
      </c>
      <c r="AI27" s="53">
        <f t="shared" si="57"/>
        <v>2.1877316423246498</v>
      </c>
      <c r="AJ27" s="53">
        <f t="shared" ref="AJ27:CU27" si="58">STDEV(AJ2:AJ25)/SQRT(24)</f>
        <v>2.220389742453726</v>
      </c>
      <c r="AK27" s="53">
        <f t="shared" si="58"/>
        <v>2.4618286975193788</v>
      </c>
      <c r="AL27" s="54">
        <f t="shared" si="58"/>
        <v>8.5965258454982099</v>
      </c>
      <c r="AM27" s="52">
        <f t="shared" si="58"/>
        <v>0.92503730421579344</v>
      </c>
      <c r="AN27" s="53">
        <f t="shared" si="58"/>
        <v>0.93885774467397365</v>
      </c>
      <c r="AO27" s="53">
        <f t="shared" si="58"/>
        <v>1.008729706349041</v>
      </c>
      <c r="AP27" s="53">
        <f t="shared" si="58"/>
        <v>1.0957568441922678</v>
      </c>
      <c r="AQ27" s="53">
        <f t="shared" si="58"/>
        <v>1.1675581447778989</v>
      </c>
      <c r="AR27" s="53">
        <f t="shared" si="58"/>
        <v>1.1467000016219626</v>
      </c>
      <c r="AS27" s="53">
        <f t="shared" si="58"/>
        <v>1.5371386672342813</v>
      </c>
      <c r="AT27" s="53">
        <f t="shared" si="58"/>
        <v>0.98350525087688923</v>
      </c>
      <c r="AU27" s="53">
        <f t="shared" si="58"/>
        <v>1.3748990630496727</v>
      </c>
      <c r="AV27" s="53">
        <f t="shared" si="58"/>
        <v>1.3940047372328188</v>
      </c>
      <c r="AW27" s="53">
        <f t="shared" si="58"/>
        <v>1.3059914422931731</v>
      </c>
      <c r="AX27" s="54">
        <f t="shared" si="58"/>
        <v>1.9183926381243399</v>
      </c>
      <c r="AY27" s="52">
        <f t="shared" si="58"/>
        <v>1.8361044202520704</v>
      </c>
      <c r="AZ27" s="53">
        <f t="shared" si="58"/>
        <v>1.8102630757059415</v>
      </c>
      <c r="BA27" s="53">
        <f t="shared" si="58"/>
        <v>2.1208552326684686</v>
      </c>
      <c r="BB27" s="53">
        <f t="shared" si="58"/>
        <v>2.1133975167865047</v>
      </c>
      <c r="BC27" s="53">
        <f t="shared" si="58"/>
        <v>2.1439564309607668</v>
      </c>
      <c r="BD27" s="53">
        <f t="shared" si="58"/>
        <v>2.2338484884553989</v>
      </c>
      <c r="BE27" s="53">
        <f t="shared" si="58"/>
        <v>2.9520844037471989</v>
      </c>
      <c r="BF27" s="53">
        <f t="shared" si="58"/>
        <v>1.8232236562910094</v>
      </c>
      <c r="BG27" s="53">
        <f t="shared" si="58"/>
        <v>2.5329169702010477</v>
      </c>
      <c r="BH27" s="53">
        <f t="shared" si="58"/>
        <v>2.6735149850056614</v>
      </c>
      <c r="BI27" s="53">
        <f t="shared" si="58"/>
        <v>2.600923336314958</v>
      </c>
      <c r="BJ27" s="53">
        <f t="shared" si="58"/>
        <v>3.5095669808243128</v>
      </c>
      <c r="BK27" s="52">
        <f t="shared" si="58"/>
        <v>6.3406441684352712</v>
      </c>
      <c r="BL27" s="53">
        <f t="shared" si="58"/>
        <v>9.3834494093877794</v>
      </c>
      <c r="BM27" s="53">
        <f t="shared" si="58"/>
        <v>7.827417809547268</v>
      </c>
      <c r="BN27" s="53">
        <f t="shared" si="58"/>
        <v>2.7418144315054565</v>
      </c>
      <c r="BO27" s="53">
        <f t="shared" si="58"/>
        <v>3.9263773536029976</v>
      </c>
      <c r="BP27" s="53">
        <f t="shared" si="58"/>
        <v>3.0790999678995226</v>
      </c>
      <c r="BQ27" s="53">
        <f t="shared" si="58"/>
        <v>3.2173266152998701</v>
      </c>
      <c r="BR27" s="53">
        <f t="shared" si="58"/>
        <v>5.672406140040791</v>
      </c>
      <c r="BS27" s="53">
        <f t="shared" si="58"/>
        <v>6.3695788164930418</v>
      </c>
      <c r="BT27" s="53">
        <f t="shared" si="58"/>
        <v>2.2610789168796157</v>
      </c>
      <c r="BU27" s="53">
        <f t="shared" si="58"/>
        <v>1.6418676378678587</v>
      </c>
      <c r="BV27" s="54">
        <f t="shared" si="58"/>
        <v>9.6698506590233126</v>
      </c>
      <c r="BW27" s="52">
        <f t="shared" si="58"/>
        <v>6.627771956782297</v>
      </c>
      <c r="BX27" s="53">
        <f t="shared" si="58"/>
        <v>9.2758426053186902</v>
      </c>
      <c r="BY27" s="53">
        <f t="shared" si="58"/>
        <v>7.6466134948296371</v>
      </c>
      <c r="BZ27" s="53">
        <f t="shared" si="58"/>
        <v>2.7752674815053369</v>
      </c>
      <c r="CA27" s="53">
        <f t="shared" si="58"/>
        <v>4.040399337199962</v>
      </c>
      <c r="CB27" s="53">
        <f t="shared" si="58"/>
        <v>3.2689267162953755</v>
      </c>
      <c r="CC27" s="53">
        <f t="shared" si="58"/>
        <v>3.692578852158503</v>
      </c>
      <c r="CD27" s="53">
        <f t="shared" si="58"/>
        <v>6.3168780962474065</v>
      </c>
      <c r="CE27" s="53">
        <f t="shared" si="58"/>
        <v>7.0534431582365134</v>
      </c>
      <c r="CF27" s="53">
        <f t="shared" si="58"/>
        <v>2.9066917369863505</v>
      </c>
      <c r="CG27" s="53">
        <f t="shared" si="58"/>
        <v>2.4318531938050469</v>
      </c>
      <c r="CH27" s="54">
        <f t="shared" si="58"/>
        <v>9.7956433429568488</v>
      </c>
      <c r="CI27" s="52">
        <f t="shared" si="58"/>
        <v>2.7164812872978032</v>
      </c>
      <c r="CJ27" s="53">
        <f t="shared" si="58"/>
        <v>0.87727156832383979</v>
      </c>
      <c r="CK27" s="53">
        <f t="shared" si="58"/>
        <v>1.031003260630128</v>
      </c>
      <c r="CL27" s="53">
        <f t="shared" si="58"/>
        <v>0.67021185993540056</v>
      </c>
      <c r="CM27" s="53">
        <f t="shared" si="58"/>
        <v>0.74023049354567882</v>
      </c>
      <c r="CN27" s="53">
        <f t="shared" si="58"/>
        <v>0.69573797402643978</v>
      </c>
      <c r="CO27" s="53">
        <f t="shared" si="58"/>
        <v>1.018392864403574</v>
      </c>
      <c r="CP27" s="53">
        <f t="shared" si="58"/>
        <v>1.1593021408607604</v>
      </c>
      <c r="CQ27" s="53">
        <f t="shared" si="58"/>
        <v>1.120215591310215</v>
      </c>
      <c r="CR27" s="53">
        <f t="shared" si="58"/>
        <v>1.1991333392907346</v>
      </c>
      <c r="CS27" s="53">
        <f t="shared" si="58"/>
        <v>1.1367434841653008</v>
      </c>
      <c r="CT27" s="54">
        <f t="shared" si="58"/>
        <v>1.0162949211955277</v>
      </c>
      <c r="CU27" s="52">
        <f t="shared" si="58"/>
        <v>0.4160902497030774</v>
      </c>
      <c r="CV27" s="53">
        <f t="shared" ref="CV27:DF27" si="59">STDEV(CV2:CV25)/SQRT(24)</f>
        <v>0.14217499825847144</v>
      </c>
      <c r="CW27" s="53">
        <f t="shared" si="59"/>
        <v>0.15399475782091002</v>
      </c>
      <c r="CX27" s="53">
        <f t="shared" si="59"/>
        <v>0.10359891856654301</v>
      </c>
      <c r="CY27" s="53">
        <f t="shared" si="59"/>
        <v>0.11545539482056112</v>
      </c>
      <c r="CZ27" s="53">
        <f t="shared" si="59"/>
        <v>0.10790726398970138</v>
      </c>
      <c r="DA27" s="53">
        <f t="shared" si="59"/>
        <v>0.14915898943412861</v>
      </c>
      <c r="DB27" s="53">
        <f t="shared" si="59"/>
        <v>0.17339069224165868</v>
      </c>
      <c r="DC27" s="53">
        <f t="shared" si="59"/>
        <v>0.16607083472245521</v>
      </c>
      <c r="DD27" s="53">
        <f t="shared" si="59"/>
        <v>0.17616467151979431</v>
      </c>
      <c r="DE27" s="53">
        <f t="shared" si="59"/>
        <v>0.16543914505461901</v>
      </c>
      <c r="DF27" s="54">
        <f t="shared" si="59"/>
        <v>0.14779215135572174</v>
      </c>
    </row>
    <row r="28" spans="1:122" ht="15.75" thickBot="1" x14ac:dyDescent="0.3">
      <c r="O28" s="61">
        <v>300.05</v>
      </c>
      <c r="P28" s="62">
        <v>325.08999999999997</v>
      </c>
      <c r="Q28" s="62">
        <v>324.14999999999998</v>
      </c>
      <c r="R28" s="62">
        <v>329.65</v>
      </c>
      <c r="S28" s="62">
        <v>325.02999999999997</v>
      </c>
      <c r="T28" s="62">
        <v>326.17</v>
      </c>
      <c r="U28" s="62">
        <v>332.61</v>
      </c>
      <c r="V28" s="62">
        <v>330.1</v>
      </c>
      <c r="W28" s="62">
        <v>329.4</v>
      </c>
      <c r="X28" s="62">
        <v>328</v>
      </c>
      <c r="Y28" s="62">
        <v>323.08</v>
      </c>
      <c r="Z28" s="63">
        <v>351.45</v>
      </c>
      <c r="AA28" s="61">
        <v>297.22000000000003</v>
      </c>
      <c r="AB28" s="62">
        <v>322.13</v>
      </c>
      <c r="AC28" s="62">
        <v>322.24</v>
      </c>
      <c r="AD28" s="62">
        <v>328.22</v>
      </c>
      <c r="AE28" s="62">
        <v>320.22000000000003</v>
      </c>
      <c r="AF28" s="62">
        <v>322.7</v>
      </c>
      <c r="AG28" s="62">
        <v>330.15</v>
      </c>
      <c r="AH28" s="62">
        <v>328.26</v>
      </c>
      <c r="AI28" s="62">
        <v>327.57</v>
      </c>
      <c r="AJ28" s="62">
        <v>326.44</v>
      </c>
      <c r="AK28" s="62">
        <v>320.45999999999998</v>
      </c>
      <c r="AL28" s="62">
        <v>349.89</v>
      </c>
      <c r="AM28" s="64">
        <f>O28-AA28</f>
        <v>2.8299999999999841</v>
      </c>
      <c r="AN28" s="65">
        <f t="shared" ref="AN28:AX29" si="60">P28-AB28</f>
        <v>2.9599999999999795</v>
      </c>
      <c r="AO28" s="65">
        <f t="shared" si="60"/>
        <v>1.9099999999999682</v>
      </c>
      <c r="AP28" s="65">
        <f t="shared" si="60"/>
        <v>1.42999999999995</v>
      </c>
      <c r="AQ28" s="65">
        <f t="shared" si="60"/>
        <v>4.8099999999999454</v>
      </c>
      <c r="AR28" s="65">
        <f t="shared" si="60"/>
        <v>3.4700000000000273</v>
      </c>
      <c r="AS28" s="65">
        <f t="shared" si="60"/>
        <v>2.4600000000000364</v>
      </c>
      <c r="AT28" s="65">
        <f t="shared" si="60"/>
        <v>1.8400000000000318</v>
      </c>
      <c r="AU28" s="65">
        <f t="shared" si="60"/>
        <v>1.8299999999999841</v>
      </c>
      <c r="AV28" s="65">
        <f t="shared" si="60"/>
        <v>1.5600000000000023</v>
      </c>
      <c r="AW28" s="65">
        <f t="shared" si="60"/>
        <v>2.6200000000000045</v>
      </c>
      <c r="AX28" s="66">
        <f t="shared" si="60"/>
        <v>1.5600000000000023</v>
      </c>
      <c r="AY28" s="19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61" t="s">
        <v>127</v>
      </c>
      <c r="BK28" s="61">
        <v>298.41000000000003</v>
      </c>
      <c r="BL28" s="62">
        <v>318.94</v>
      </c>
      <c r="BM28" s="62">
        <v>313.14</v>
      </c>
      <c r="BN28" s="62">
        <v>316.94</v>
      </c>
      <c r="BO28" s="62">
        <v>311.35000000000002</v>
      </c>
      <c r="BP28" s="62">
        <v>308.89</v>
      </c>
      <c r="BQ28" s="62">
        <v>304.64999999999998</v>
      </c>
      <c r="BR28" s="62">
        <v>301.42</v>
      </c>
      <c r="BS28" s="62">
        <v>297.81</v>
      </c>
      <c r="BT28" s="62">
        <v>313.04000000000002</v>
      </c>
      <c r="BU28" s="62">
        <v>311.02999999999997</v>
      </c>
      <c r="BV28" s="63">
        <v>323.70999999999998</v>
      </c>
      <c r="BW28" s="61">
        <v>295.68</v>
      </c>
      <c r="BX28" s="62">
        <v>315.08</v>
      </c>
      <c r="BY28" s="62">
        <v>310.24</v>
      </c>
      <c r="BZ28" s="62">
        <v>313.77</v>
      </c>
      <c r="CA28" s="62">
        <v>307.61</v>
      </c>
      <c r="CB28" s="62">
        <v>305.39</v>
      </c>
      <c r="CC28" s="62">
        <v>301.49</v>
      </c>
      <c r="CD28" s="62">
        <v>296.45999999999998</v>
      </c>
      <c r="CE28" s="62">
        <v>295.55</v>
      </c>
      <c r="CF28" s="62">
        <v>311.61</v>
      </c>
      <c r="CG28" s="62">
        <v>309.27999999999997</v>
      </c>
      <c r="CH28" s="62">
        <v>321.95</v>
      </c>
      <c r="CI28" s="64">
        <f>BK28-BW28</f>
        <v>2.7300000000000182</v>
      </c>
      <c r="CJ28" s="65">
        <f t="shared" ref="CJ28:CT29" si="61">BL28-BX28</f>
        <v>3.8600000000000136</v>
      </c>
      <c r="CK28" s="65">
        <f t="shared" si="61"/>
        <v>2.8999999999999773</v>
      </c>
      <c r="CL28" s="65">
        <f t="shared" si="61"/>
        <v>3.1700000000000159</v>
      </c>
      <c r="CM28" s="65">
        <f t="shared" si="61"/>
        <v>3.7400000000000091</v>
      </c>
      <c r="CN28" s="65">
        <f t="shared" si="61"/>
        <v>3.5</v>
      </c>
      <c r="CO28" s="65">
        <f t="shared" si="61"/>
        <v>3.1599999999999682</v>
      </c>
      <c r="CP28" s="65">
        <f t="shared" si="61"/>
        <v>4.9600000000000364</v>
      </c>
      <c r="CQ28" s="65">
        <f t="shared" si="61"/>
        <v>2.2599999999999909</v>
      </c>
      <c r="CR28" s="65">
        <f t="shared" si="61"/>
        <v>1.4300000000000068</v>
      </c>
      <c r="CS28" s="65">
        <f t="shared" si="61"/>
        <v>1.75</v>
      </c>
      <c r="CT28" s="66">
        <f t="shared" si="61"/>
        <v>1.7599999999999909</v>
      </c>
    </row>
    <row r="29" spans="1:122" ht="15.75" thickBot="1" x14ac:dyDescent="0.3">
      <c r="O29" s="61">
        <v>329.4</v>
      </c>
      <c r="P29" s="62">
        <v>328</v>
      </c>
      <c r="Q29" s="62">
        <v>323.08</v>
      </c>
      <c r="R29" s="62">
        <v>351.45</v>
      </c>
      <c r="S29" s="62">
        <v>355.84</v>
      </c>
      <c r="T29" s="62">
        <v>359.83</v>
      </c>
      <c r="U29" s="62">
        <v>358.5</v>
      </c>
      <c r="V29" s="62">
        <v>333.69</v>
      </c>
      <c r="W29" s="62">
        <v>340.75</v>
      </c>
      <c r="X29" s="62">
        <v>339.07</v>
      </c>
      <c r="Y29" s="62">
        <v>339.5</v>
      </c>
      <c r="Z29" s="63">
        <v>336.1</v>
      </c>
      <c r="AA29" s="61">
        <v>327.57</v>
      </c>
      <c r="AB29" s="62">
        <v>326.44</v>
      </c>
      <c r="AC29" s="62">
        <v>320.45999999999998</v>
      </c>
      <c r="AD29" s="62">
        <v>349.89</v>
      </c>
      <c r="AE29" s="62">
        <v>353.93</v>
      </c>
      <c r="AF29" s="62">
        <v>358.62</v>
      </c>
      <c r="AG29" s="62">
        <v>357.31</v>
      </c>
      <c r="AH29" s="62">
        <v>331.78</v>
      </c>
      <c r="AI29" s="62">
        <v>339.13</v>
      </c>
      <c r="AJ29" s="62">
        <v>337.9</v>
      </c>
      <c r="AK29" s="62">
        <v>336.15</v>
      </c>
      <c r="AL29" s="63">
        <v>333.13</v>
      </c>
      <c r="AM29" s="64">
        <f>O29-AA29</f>
        <v>1.8299999999999841</v>
      </c>
      <c r="AN29" s="65">
        <f t="shared" si="60"/>
        <v>1.5600000000000023</v>
      </c>
      <c r="AO29" s="65">
        <f t="shared" si="60"/>
        <v>2.6200000000000045</v>
      </c>
      <c r="AP29" s="65">
        <f t="shared" si="60"/>
        <v>1.5600000000000023</v>
      </c>
      <c r="AQ29" s="65">
        <f t="shared" si="60"/>
        <v>1.9099999999999682</v>
      </c>
      <c r="AR29" s="65">
        <f t="shared" si="60"/>
        <v>1.2099999999999795</v>
      </c>
      <c r="AS29" s="65">
        <f t="shared" si="60"/>
        <v>1.1899999999999977</v>
      </c>
      <c r="AT29" s="65">
        <f t="shared" si="60"/>
        <v>1.910000000000025</v>
      </c>
      <c r="AU29" s="65">
        <f t="shared" si="60"/>
        <v>1.6200000000000045</v>
      </c>
      <c r="AV29" s="65">
        <f>X29-AJ29</f>
        <v>1.1700000000000159</v>
      </c>
      <c r="AW29" s="65">
        <f t="shared" si="60"/>
        <v>3.3500000000000227</v>
      </c>
      <c r="AX29" s="66">
        <f t="shared" si="60"/>
        <v>2.9700000000000273</v>
      </c>
      <c r="AY29" s="15" t="s">
        <v>128</v>
      </c>
      <c r="AZ29" s="15" t="s">
        <v>129</v>
      </c>
      <c r="BA29" s="15" t="s">
        <v>130</v>
      </c>
      <c r="BB29" s="15" t="s">
        <v>131</v>
      </c>
      <c r="BC29" s="15" t="s">
        <v>132</v>
      </c>
      <c r="BD29" s="15" t="s">
        <v>133</v>
      </c>
      <c r="BE29" s="15" t="s">
        <v>134</v>
      </c>
      <c r="BF29" s="15" t="s">
        <v>135</v>
      </c>
      <c r="BG29" s="15" t="s">
        <v>136</v>
      </c>
      <c r="BH29" s="15" t="s">
        <v>137</v>
      </c>
      <c r="BI29" s="15" t="s">
        <v>138</v>
      </c>
      <c r="BJ29" s="15" t="s">
        <v>139</v>
      </c>
      <c r="BK29" s="49">
        <v>297.81</v>
      </c>
      <c r="BL29" s="50">
        <v>313.04000000000002</v>
      </c>
      <c r="BM29" s="50">
        <v>311.02999999999997</v>
      </c>
      <c r="BN29" s="50">
        <v>323.70999999999998</v>
      </c>
      <c r="BO29" s="50">
        <v>334.63</v>
      </c>
      <c r="BP29" s="50">
        <v>332.74</v>
      </c>
      <c r="BQ29" s="50">
        <v>330.89</v>
      </c>
      <c r="BR29" s="50">
        <v>343.13</v>
      </c>
      <c r="BS29" s="50">
        <v>340.57</v>
      </c>
      <c r="BT29" s="50">
        <v>339.1</v>
      </c>
      <c r="BU29" s="50">
        <v>337.42</v>
      </c>
      <c r="BV29" s="51">
        <v>334.79</v>
      </c>
      <c r="BW29" s="61">
        <v>295.55</v>
      </c>
      <c r="BX29" s="62">
        <v>311.61</v>
      </c>
      <c r="BY29" s="62">
        <v>309.27999999999997</v>
      </c>
      <c r="BZ29" s="62">
        <v>321.95</v>
      </c>
      <c r="CA29" s="62">
        <v>332.87</v>
      </c>
      <c r="CB29" s="62">
        <v>331.04</v>
      </c>
      <c r="CC29" s="62">
        <v>329.25</v>
      </c>
      <c r="CD29" s="62">
        <v>340.74</v>
      </c>
      <c r="CE29" s="62">
        <v>339.14</v>
      </c>
      <c r="CF29" s="62">
        <v>337.59</v>
      </c>
      <c r="CG29" s="62">
        <v>334.81</v>
      </c>
      <c r="CH29" s="63">
        <v>334.7</v>
      </c>
      <c r="CI29" s="64">
        <f>BK29-BW29</f>
        <v>2.2599999999999909</v>
      </c>
      <c r="CJ29" s="65">
        <f t="shared" si="61"/>
        <v>1.4300000000000068</v>
      </c>
      <c r="CK29" s="65">
        <f t="shared" si="61"/>
        <v>1.75</v>
      </c>
      <c r="CL29" s="65">
        <f t="shared" si="61"/>
        <v>1.7599999999999909</v>
      </c>
      <c r="CM29" s="65">
        <f t="shared" si="61"/>
        <v>1.7599999999999909</v>
      </c>
      <c r="CN29" s="65">
        <f t="shared" si="61"/>
        <v>1.6999999999999886</v>
      </c>
      <c r="CO29" s="65">
        <f t="shared" si="61"/>
        <v>1.6399999999999864</v>
      </c>
      <c r="CP29" s="65">
        <f t="shared" si="61"/>
        <v>2.3899999999999864</v>
      </c>
      <c r="CQ29" s="65">
        <f t="shared" si="61"/>
        <v>1.4300000000000068</v>
      </c>
      <c r="CR29" s="65">
        <f t="shared" si="61"/>
        <v>1.5100000000000477</v>
      </c>
      <c r="CS29" s="65">
        <f t="shared" si="61"/>
        <v>2.6100000000000136</v>
      </c>
      <c r="CT29" s="66">
        <f t="shared" si="61"/>
        <v>9.0000000000031832E-2</v>
      </c>
    </row>
    <row r="30" spans="1:122" ht="15.75" x14ac:dyDescent="0.25">
      <c r="CI30" s="67">
        <f t="shared" ref="CI30:CI41" si="62">BK2-BW2-$CI$28</f>
        <v>3.8899999999999864</v>
      </c>
      <c r="CJ30" s="68">
        <f t="shared" ref="CJ30:CJ41" si="63">BL2-BX2-$CJ$28</f>
        <v>0.91000000000002501</v>
      </c>
      <c r="CK30" s="68">
        <f t="shared" ref="CK30:CK41" si="64">BM2-BY2-$CK$28</f>
        <v>0.79000000000002046</v>
      </c>
      <c r="CL30" s="68">
        <f t="shared" ref="CL30:CL41" si="65">BN2-BZ2-$CL$28</f>
        <v>0.34999999999996589</v>
      </c>
      <c r="CM30" s="68">
        <f t="shared" ref="CM30:CM41" si="66">BO2-CA2-$CM$28</f>
        <v>-1.5500000000000114</v>
      </c>
      <c r="CN30" s="68">
        <f t="shared" ref="CN30:CN41" si="67">BP2-CB2-$CN$28</f>
        <v>-0.10000000000002274</v>
      </c>
      <c r="CO30" s="68">
        <f t="shared" ref="CO30:CO41" si="68">BQ2-CC2-$CO$28</f>
        <v>-3.999999999996362E-2</v>
      </c>
      <c r="CP30" s="68">
        <f t="shared" ref="CP30:CP41" si="69">BR2-CD2-$CP$28</f>
        <v>0.72999999999996135</v>
      </c>
      <c r="CQ30" s="68">
        <f t="shared" ref="CQ30:CQ41" si="70">BS2-CE2-$CQ$28</f>
        <v>1.4499999999999886</v>
      </c>
      <c r="CR30" s="68">
        <f t="shared" ref="CR30:CR41" si="71">BT2-CF2-$CR$28</f>
        <v>6.9999999999993179E-2</v>
      </c>
      <c r="CS30" s="68">
        <f t="shared" ref="CS30:CS41" si="72">BU2-CG2-$CS$28</f>
        <v>0.68999999999999773</v>
      </c>
      <c r="CT30" s="68">
        <f t="shared" ref="CT30:CT41" si="73">BV2-CH2-$CT$28</f>
        <v>3.4800000000000182</v>
      </c>
      <c r="CU30" s="67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</row>
    <row r="31" spans="1:122" ht="15.75" x14ac:dyDescent="0.25">
      <c r="AJ31" s="18"/>
      <c r="AK31" s="18"/>
      <c r="AL31" s="18"/>
      <c r="AM31" s="69"/>
      <c r="AN31" s="30"/>
      <c r="AO31" s="69"/>
      <c r="AP31" s="69"/>
      <c r="AQ31" s="30"/>
      <c r="AR31" s="69"/>
      <c r="AS31" s="30"/>
      <c r="AT31" s="69"/>
      <c r="AU31" s="30"/>
      <c r="AV31" s="69"/>
      <c r="AW31" s="30"/>
      <c r="AX31" s="69"/>
      <c r="BO31" s="18"/>
      <c r="BP31" s="18"/>
      <c r="BQ31" s="18"/>
      <c r="BR31" s="18"/>
      <c r="BS31" s="18"/>
      <c r="CI31" s="67">
        <f t="shared" si="62"/>
        <v>6.2300000000000182</v>
      </c>
      <c r="CJ31" s="68">
        <f t="shared" si="63"/>
        <v>3.75</v>
      </c>
      <c r="CK31" s="68">
        <f t="shared" si="64"/>
        <v>6.5100000000000477</v>
      </c>
      <c r="CL31" s="68">
        <f t="shared" si="65"/>
        <v>5.7400000000000091</v>
      </c>
      <c r="CM31" s="68">
        <f t="shared" si="66"/>
        <v>9.25</v>
      </c>
      <c r="CN31" s="68">
        <f t="shared" si="67"/>
        <v>7.4699999999999704</v>
      </c>
      <c r="CO31" s="68">
        <f t="shared" si="68"/>
        <v>18.850000000000023</v>
      </c>
      <c r="CP31" s="68">
        <f t="shared" si="69"/>
        <v>17.119999999999976</v>
      </c>
      <c r="CQ31" s="68">
        <f t="shared" si="70"/>
        <v>20.77000000000001</v>
      </c>
      <c r="CR31" s="68">
        <f t="shared" si="71"/>
        <v>15.349999999999966</v>
      </c>
      <c r="CS31" s="68">
        <f t="shared" si="72"/>
        <v>15.009999999999991</v>
      </c>
      <c r="CT31" s="68">
        <f t="shared" si="73"/>
        <v>4.8400000000000034</v>
      </c>
      <c r="CU31" s="67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</row>
    <row r="32" spans="1:122" ht="15.75" x14ac:dyDescent="0.25">
      <c r="AJ32" s="18"/>
      <c r="AK32" s="18"/>
      <c r="AL32" s="18"/>
      <c r="AM32" s="25"/>
      <c r="AN32" s="70"/>
      <c r="AO32" s="25"/>
      <c r="AP32" s="70"/>
      <c r="AQ32" s="25"/>
      <c r="AR32" s="70"/>
      <c r="AS32" s="25"/>
      <c r="AT32" s="25"/>
      <c r="AU32" s="25"/>
      <c r="AV32" s="25"/>
      <c r="AW32" s="25"/>
      <c r="AX32" s="25"/>
      <c r="BO32" s="18"/>
      <c r="BP32" s="25"/>
      <c r="BQ32" s="25"/>
      <c r="BR32" s="18"/>
      <c r="BS32" s="18"/>
      <c r="CI32" s="67">
        <f t="shared" si="62"/>
        <v>1.25</v>
      </c>
      <c r="CJ32" s="68">
        <f t="shared" si="63"/>
        <v>-0.21999999999997044</v>
      </c>
      <c r="CK32" s="68">
        <f t="shared" si="64"/>
        <v>-0.29000000000002046</v>
      </c>
      <c r="CL32" s="68">
        <f t="shared" si="65"/>
        <v>-1.4000000000000341</v>
      </c>
      <c r="CM32" s="68">
        <f t="shared" si="66"/>
        <v>-1.9800000000000182</v>
      </c>
      <c r="CN32" s="68">
        <f t="shared" si="67"/>
        <v>-0.12999999999999545</v>
      </c>
      <c r="CO32" s="68">
        <f t="shared" si="68"/>
        <v>-0.83999999999997499</v>
      </c>
      <c r="CP32" s="68">
        <f t="shared" si="69"/>
        <v>-1.5200000000000387</v>
      </c>
      <c r="CQ32" s="68">
        <f t="shared" si="70"/>
        <v>2.0200000000000387</v>
      </c>
      <c r="CR32" s="68">
        <f t="shared" si="71"/>
        <v>0.64999999999997726</v>
      </c>
      <c r="CS32" s="68">
        <f t="shared" si="72"/>
        <v>1.4499999999999886</v>
      </c>
      <c r="CT32" s="68">
        <f t="shared" si="73"/>
        <v>0.87000000000000455</v>
      </c>
      <c r="CU32" s="67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</row>
    <row r="33" spans="36:110" ht="15.75" x14ac:dyDescent="0.25">
      <c r="AJ33" s="18"/>
      <c r="AK33" s="25"/>
      <c r="AL33" s="25"/>
      <c r="AM33" s="18"/>
      <c r="AO33" s="18"/>
      <c r="AQ33" s="18"/>
      <c r="BO33" s="18"/>
      <c r="BP33" s="25"/>
      <c r="BQ33" s="25"/>
      <c r="BR33" s="18"/>
      <c r="BS33" s="18"/>
      <c r="CI33" s="67">
        <f t="shared" si="62"/>
        <v>2.3899999999999864</v>
      </c>
      <c r="CJ33" s="68">
        <f t="shared" si="63"/>
        <v>0.84999999999996589</v>
      </c>
      <c r="CK33" s="68">
        <f t="shared" si="64"/>
        <v>1.2199999999999704</v>
      </c>
      <c r="CL33" s="68">
        <f t="shared" si="65"/>
        <v>-0.78999999999996362</v>
      </c>
      <c r="CM33" s="68">
        <f t="shared" si="66"/>
        <v>-1.0600000000000023</v>
      </c>
      <c r="CN33" s="68">
        <f t="shared" si="67"/>
        <v>-0.90999999999996817</v>
      </c>
      <c r="CO33" s="68">
        <f t="shared" si="68"/>
        <v>0.27000000000003865</v>
      </c>
      <c r="CP33" s="68">
        <f t="shared" si="69"/>
        <v>6.3599999999999568</v>
      </c>
      <c r="CQ33" s="68">
        <f t="shared" si="70"/>
        <v>0.8800000000000523</v>
      </c>
      <c r="CR33" s="68">
        <f t="shared" si="71"/>
        <v>1.3099999999999454</v>
      </c>
      <c r="CS33" s="68">
        <f t="shared" si="72"/>
        <v>0.55000000000001137</v>
      </c>
      <c r="CT33" s="68">
        <f t="shared" si="73"/>
        <v>2.2400000000000091</v>
      </c>
      <c r="CU33" s="67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</row>
    <row r="34" spans="36:110" ht="15.75" x14ac:dyDescent="0.25">
      <c r="AJ34" s="18"/>
      <c r="AK34" s="25"/>
      <c r="AL34" s="25"/>
      <c r="AM34" s="69"/>
      <c r="AN34" s="30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BO34" s="18"/>
      <c r="BP34" s="25"/>
      <c r="BQ34" s="25"/>
      <c r="BR34" s="18"/>
      <c r="BS34" s="18"/>
      <c r="CI34" s="67">
        <f t="shared" si="62"/>
        <v>1.1599999999999682</v>
      </c>
      <c r="CJ34" s="68">
        <f t="shared" si="63"/>
        <v>3.2099999999999795</v>
      </c>
      <c r="CK34" s="68">
        <f t="shared" si="64"/>
        <v>-0.56999999999999318</v>
      </c>
      <c r="CL34" s="68">
        <f t="shared" si="65"/>
        <v>-1.2200000000000273</v>
      </c>
      <c r="CM34" s="68">
        <f t="shared" si="66"/>
        <v>-1.4400000000000546</v>
      </c>
      <c r="CN34" s="68">
        <f t="shared" si="67"/>
        <v>1.2399999999999523</v>
      </c>
      <c r="CO34" s="68">
        <f t="shared" si="68"/>
        <v>0.95000000000004547</v>
      </c>
      <c r="CP34" s="68">
        <f t="shared" si="69"/>
        <v>8.1899999999999409</v>
      </c>
      <c r="CQ34" s="68">
        <f t="shared" si="70"/>
        <v>3.3600000000000136</v>
      </c>
      <c r="CR34" s="68">
        <f t="shared" si="71"/>
        <v>0.48000000000001819</v>
      </c>
      <c r="CS34" s="68">
        <f t="shared" si="72"/>
        <v>1.5500000000000114</v>
      </c>
      <c r="CT34" s="68">
        <f t="shared" si="73"/>
        <v>1.4000000000000057</v>
      </c>
      <c r="CU34" s="67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</row>
    <row r="35" spans="36:110" ht="15.75" x14ac:dyDescent="0.25">
      <c r="AJ35" s="18"/>
      <c r="AK35" s="25"/>
      <c r="AL35" s="25"/>
      <c r="AM35" s="25"/>
      <c r="AN35" s="70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BO35" s="18"/>
      <c r="BP35" s="25"/>
      <c r="BQ35" s="25"/>
      <c r="BR35" s="18"/>
      <c r="BS35" s="18"/>
      <c r="CI35" s="67">
        <f t="shared" si="62"/>
        <v>5.6200000000000045</v>
      </c>
      <c r="CJ35" s="68">
        <f t="shared" si="63"/>
        <v>0.56000000000000227</v>
      </c>
      <c r="CK35" s="68">
        <f t="shared" si="64"/>
        <v>0.71000000000003638</v>
      </c>
      <c r="CL35" s="68">
        <f t="shared" si="65"/>
        <v>1.17999999999995</v>
      </c>
      <c r="CM35" s="68">
        <f t="shared" si="66"/>
        <v>0.62000000000000455</v>
      </c>
      <c r="CN35" s="68">
        <f t="shared" si="67"/>
        <v>2.7399999999999523</v>
      </c>
      <c r="CO35" s="68">
        <f t="shared" si="68"/>
        <v>1.9300000000000637</v>
      </c>
      <c r="CP35" s="68">
        <f t="shared" si="69"/>
        <v>-1.6899999999999977</v>
      </c>
      <c r="CQ35" s="68">
        <f t="shared" si="70"/>
        <v>3.8899999999999864</v>
      </c>
      <c r="CR35" s="68">
        <f t="shared" si="71"/>
        <v>2.7200000000000273</v>
      </c>
      <c r="CS35" s="68">
        <f t="shared" si="72"/>
        <v>1.6899999999999977</v>
      </c>
      <c r="CT35" s="68">
        <f t="shared" si="73"/>
        <v>0.8100000000000307</v>
      </c>
      <c r="CU35" s="67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</row>
    <row r="36" spans="36:110" ht="15.75" x14ac:dyDescent="0.25">
      <c r="AJ36" s="18"/>
      <c r="AK36" s="25"/>
      <c r="AL36" s="25"/>
      <c r="AM36" s="18"/>
      <c r="BO36" s="18"/>
      <c r="BP36" s="25"/>
      <c r="BQ36" s="25"/>
      <c r="BR36" s="18"/>
      <c r="BS36" s="18"/>
      <c r="CI36" s="67">
        <f t="shared" si="62"/>
        <v>8.4699999999999704</v>
      </c>
      <c r="CJ36" s="68">
        <f t="shared" si="63"/>
        <v>5.0799999999999841</v>
      </c>
      <c r="CK36" s="68">
        <f t="shared" si="64"/>
        <v>3.8600000000000136</v>
      </c>
      <c r="CL36" s="68">
        <f t="shared" si="65"/>
        <v>0.23999999999995225</v>
      </c>
      <c r="CM36" s="68">
        <f t="shared" si="66"/>
        <v>0.18999999999999773</v>
      </c>
      <c r="CN36" s="68">
        <f t="shared" si="67"/>
        <v>3.8700000000000045</v>
      </c>
      <c r="CO36" s="68">
        <f t="shared" si="68"/>
        <v>1.4499999999999886</v>
      </c>
      <c r="CP36" s="68">
        <f t="shared" si="69"/>
        <v>17.369999999999948</v>
      </c>
      <c r="CQ36" s="68">
        <f t="shared" si="70"/>
        <v>5.5699999999999932</v>
      </c>
      <c r="CR36" s="68">
        <f t="shared" si="71"/>
        <v>2.2699999999999818</v>
      </c>
      <c r="CS36" s="68">
        <f t="shared" si="72"/>
        <v>3.9600000000000364</v>
      </c>
      <c r="CT36" s="68">
        <f t="shared" si="73"/>
        <v>3.6300000000000239</v>
      </c>
      <c r="CU36" s="67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</row>
    <row r="37" spans="36:110" ht="15.75" x14ac:dyDescent="0.25">
      <c r="AJ37" s="18"/>
      <c r="AK37" s="25"/>
      <c r="AL37" s="25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BO37" s="18"/>
      <c r="BP37" s="25"/>
      <c r="BQ37" s="25"/>
      <c r="BR37" s="18"/>
      <c r="BS37" s="18"/>
      <c r="CI37" s="67">
        <f t="shared" si="62"/>
        <v>8.5299999999999727</v>
      </c>
      <c r="CJ37" s="68">
        <f t="shared" si="63"/>
        <v>0.71000000000003638</v>
      </c>
      <c r="CK37" s="68">
        <f t="shared" si="64"/>
        <v>5.7700000000000387</v>
      </c>
      <c r="CL37" s="68">
        <f t="shared" si="65"/>
        <v>1.9399999999999977</v>
      </c>
      <c r="CM37" s="68">
        <f t="shared" si="66"/>
        <v>3.1899999999999977</v>
      </c>
      <c r="CN37" s="68">
        <f t="shared" si="67"/>
        <v>5.589999999999975</v>
      </c>
      <c r="CO37" s="68">
        <f t="shared" si="68"/>
        <v>5.8000000000000114</v>
      </c>
      <c r="CP37" s="68">
        <f t="shared" si="69"/>
        <v>5.3799999999999386</v>
      </c>
      <c r="CQ37" s="68">
        <f t="shared" si="70"/>
        <v>21.890000000000015</v>
      </c>
      <c r="CR37" s="68">
        <f t="shared" si="71"/>
        <v>23.21999999999997</v>
      </c>
      <c r="CS37" s="68">
        <f t="shared" si="72"/>
        <v>18.17999999999995</v>
      </c>
      <c r="CT37" s="68">
        <f t="shared" si="73"/>
        <v>6.0300000000000011</v>
      </c>
      <c r="CU37" s="67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</row>
    <row r="38" spans="36:110" ht="15.75" x14ac:dyDescent="0.25">
      <c r="AJ38" s="18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BO38" s="18"/>
      <c r="BP38" s="25"/>
      <c r="BQ38" s="25"/>
      <c r="BR38" s="25"/>
      <c r="BS38" s="18"/>
      <c r="CI38" s="67">
        <f t="shared" si="62"/>
        <v>1.1899999999999977</v>
      </c>
      <c r="CJ38" s="68">
        <f t="shared" si="63"/>
        <v>-0.37999999999999545</v>
      </c>
      <c r="CK38" s="68">
        <f t="shared" si="64"/>
        <v>0.72000000000002728</v>
      </c>
      <c r="CL38" s="68">
        <f t="shared" si="65"/>
        <v>-0.96000000000003638</v>
      </c>
      <c r="CM38" s="68">
        <f t="shared" si="66"/>
        <v>-1.3899999999999864</v>
      </c>
      <c r="CN38" s="68">
        <f t="shared" si="67"/>
        <v>-1.0199999999999818</v>
      </c>
      <c r="CO38" s="68">
        <f t="shared" si="68"/>
        <v>0.5</v>
      </c>
      <c r="CP38" s="68">
        <f t="shared" si="69"/>
        <v>1.7399999999999523</v>
      </c>
      <c r="CQ38" s="68">
        <f t="shared" si="70"/>
        <v>2.0300000000000296</v>
      </c>
      <c r="CR38" s="68">
        <f t="shared" si="71"/>
        <v>1.4599999999999795</v>
      </c>
      <c r="CS38" s="68">
        <f t="shared" si="72"/>
        <v>0.71999999999997044</v>
      </c>
      <c r="CT38" s="68">
        <f t="shared" si="73"/>
        <v>2.0300000000000011</v>
      </c>
      <c r="CU38" s="67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</row>
    <row r="39" spans="36:110" ht="15.75" x14ac:dyDescent="0.25">
      <c r="AJ39" s="18"/>
      <c r="AK39" s="25"/>
      <c r="AL39" s="25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BO39" s="18"/>
      <c r="BP39" s="25"/>
      <c r="BQ39" s="25"/>
      <c r="BR39" s="25"/>
      <c r="BS39" s="18"/>
      <c r="CI39" s="67">
        <f t="shared" si="62"/>
        <v>67</v>
      </c>
      <c r="CJ39" s="68">
        <f t="shared" si="63"/>
        <v>13.67999999999995</v>
      </c>
      <c r="CK39" s="68">
        <f t="shared" si="64"/>
        <v>23.770000000000039</v>
      </c>
      <c r="CL39" s="68">
        <f t="shared" si="65"/>
        <v>7.3700000000000045</v>
      </c>
      <c r="CM39" s="68">
        <f t="shared" si="66"/>
        <v>3.1100000000000136</v>
      </c>
      <c r="CN39" s="68">
        <f t="shared" si="67"/>
        <v>1.9900000000000091</v>
      </c>
      <c r="CO39" s="68">
        <f t="shared" si="68"/>
        <v>4.2300000000000182</v>
      </c>
      <c r="CP39" s="68">
        <f t="shared" si="69"/>
        <v>4.4899999999999523</v>
      </c>
      <c r="CQ39" s="68">
        <f t="shared" si="70"/>
        <v>8.160000000000025</v>
      </c>
      <c r="CR39" s="68">
        <f t="shared" si="71"/>
        <v>5.3100000000000023</v>
      </c>
      <c r="CS39" s="68">
        <f t="shared" si="72"/>
        <v>7.57000000000005</v>
      </c>
      <c r="CT39" s="68">
        <f t="shared" si="73"/>
        <v>20.25</v>
      </c>
      <c r="CU39" s="67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</row>
    <row r="40" spans="36:110" ht="15.75" x14ac:dyDescent="0.25">
      <c r="AJ40" s="18"/>
      <c r="AK40" s="25"/>
      <c r="AL40" s="25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BO40" s="18"/>
      <c r="BP40" s="25"/>
      <c r="BQ40" s="25"/>
      <c r="BR40" s="25"/>
      <c r="BS40" s="18"/>
      <c r="CI40" s="67">
        <f t="shared" si="62"/>
        <v>2.6999999999999886</v>
      </c>
      <c r="CJ40" s="68">
        <f t="shared" si="63"/>
        <v>2.3299999999999841</v>
      </c>
      <c r="CK40" s="68">
        <f t="shared" si="64"/>
        <v>1.4000000000000341</v>
      </c>
      <c r="CL40" s="68">
        <f t="shared" si="65"/>
        <v>0.47999999999996135</v>
      </c>
      <c r="CM40" s="68">
        <f t="shared" si="66"/>
        <v>0.62999999999999545</v>
      </c>
      <c r="CN40" s="68">
        <f t="shared" si="67"/>
        <v>0.70000000000004547</v>
      </c>
      <c r="CO40" s="68">
        <f t="shared" si="68"/>
        <v>1.9200000000000159</v>
      </c>
      <c r="CP40" s="68">
        <f t="shared" si="69"/>
        <v>18.419999999999959</v>
      </c>
      <c r="CQ40" s="68">
        <f t="shared" si="70"/>
        <v>9.9800000000000182</v>
      </c>
      <c r="CR40" s="68">
        <f t="shared" si="71"/>
        <v>1.6299999999999955</v>
      </c>
      <c r="CS40" s="68">
        <f t="shared" si="72"/>
        <v>2.4499999999999886</v>
      </c>
      <c r="CT40" s="68">
        <f t="shared" si="73"/>
        <v>6.6700000000000159</v>
      </c>
      <c r="CU40" s="67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</row>
    <row r="41" spans="36:110" ht="16.5" thickBot="1" x14ac:dyDescent="0.3">
      <c r="AJ41" s="18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BO41" s="18"/>
      <c r="BP41" s="25"/>
      <c r="BQ41" s="25"/>
      <c r="BR41" s="25"/>
      <c r="BS41" s="18"/>
      <c r="CI41" s="67">
        <f t="shared" si="62"/>
        <v>12.70999999999998</v>
      </c>
      <c r="CJ41" s="68">
        <f t="shared" si="63"/>
        <v>3.8299999999999841</v>
      </c>
      <c r="CK41" s="68">
        <f t="shared" si="64"/>
        <v>7.6100000000000136</v>
      </c>
      <c r="CL41" s="68">
        <f t="shared" si="65"/>
        <v>10.620000000000005</v>
      </c>
      <c r="CM41" s="68">
        <f t="shared" si="66"/>
        <v>7.6599999999999682</v>
      </c>
      <c r="CN41" s="68">
        <f t="shared" si="67"/>
        <v>8.6499999999999773</v>
      </c>
      <c r="CO41" s="68">
        <f t="shared" si="68"/>
        <v>10.79000000000002</v>
      </c>
      <c r="CP41" s="68">
        <f t="shared" si="69"/>
        <v>-14.129999999999995</v>
      </c>
      <c r="CQ41" s="68">
        <f t="shared" si="70"/>
        <v>12.670000000000016</v>
      </c>
      <c r="CR41" s="68">
        <f t="shared" si="71"/>
        <v>15.549999999999955</v>
      </c>
      <c r="CS41" s="68">
        <f t="shared" si="72"/>
        <v>12.5</v>
      </c>
      <c r="CT41" s="68">
        <f t="shared" si="73"/>
        <v>7.9399999999999977</v>
      </c>
      <c r="CU41" s="67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</row>
    <row r="42" spans="36:110" ht="15.75" x14ac:dyDescent="0.25">
      <c r="AJ42" s="18"/>
      <c r="AK42" s="25"/>
      <c r="AL42" s="25"/>
      <c r="AM42" s="18"/>
      <c r="BO42" s="18"/>
      <c r="BP42" s="25"/>
      <c r="BQ42" s="25"/>
      <c r="BR42" s="25"/>
      <c r="BS42" s="18"/>
      <c r="CI42" s="71">
        <f t="shared" ref="CI42:CI53" si="74">BK14-BW14-CI$29</f>
        <v>15.759999999999991</v>
      </c>
      <c r="CJ42" s="72">
        <f t="shared" ref="CJ42:CJ53" si="75">BL14-BX14-CJ$29</f>
        <v>0.88999999999998636</v>
      </c>
      <c r="CK42" s="72">
        <f t="shared" ref="CK42:CK53" si="76">BM14-BY14-CK$29</f>
        <v>5.6999999999999886</v>
      </c>
      <c r="CL42" s="72">
        <f t="shared" ref="CL42:CL53" si="77">BN14-BZ14-CL$29</f>
        <v>3.1899999999999977</v>
      </c>
      <c r="CM42" s="72">
        <f t="shared" ref="CM42:CM53" si="78">BO14-CA14-CM$29</f>
        <v>1.4200000000000159</v>
      </c>
      <c r="CN42" s="72">
        <f t="shared" ref="CN42:CN53" si="79">BP14-CB14-CN$29</f>
        <v>1.3700000000000045</v>
      </c>
      <c r="CO42" s="72">
        <f t="shared" ref="CO42:CO53" si="80">BQ14-CC14-CO$29</f>
        <v>0.23000000000001819</v>
      </c>
      <c r="CP42" s="72">
        <f t="shared" ref="CP42:CP53" si="81">BR14-CD14-CP$29</f>
        <v>2.3900000000000432</v>
      </c>
      <c r="CQ42" s="72">
        <f t="shared" ref="CQ42:CQ53" si="82">BS14-CE14-CQ$29</f>
        <v>10.54000000000002</v>
      </c>
      <c r="CR42" s="72">
        <f t="shared" ref="CR42:CR53" si="83">BT14-CF14-CR$29</f>
        <v>1.8799999999999386</v>
      </c>
      <c r="CS42" s="72">
        <f t="shared" ref="CS42:CS53" si="84">BU14-CG14-CS$29</f>
        <v>8.8899999999999864</v>
      </c>
      <c r="CT42" s="73">
        <f t="shared" ref="CT42:CT53" si="85">BV14-CH14-CT$29</f>
        <v>2.0400000000000205</v>
      </c>
    </row>
    <row r="43" spans="36:110" ht="15.75" x14ac:dyDescent="0.25">
      <c r="AJ43" s="18"/>
      <c r="AK43" s="25"/>
      <c r="AL43" s="25"/>
      <c r="AM43" s="18"/>
      <c r="BO43" s="18"/>
      <c r="BP43" s="25"/>
      <c r="BQ43" s="25"/>
      <c r="BR43" s="25"/>
      <c r="BS43" s="18"/>
      <c r="CI43" s="67">
        <f t="shared" si="74"/>
        <v>2.5100000000000193</v>
      </c>
      <c r="CJ43" s="68">
        <f t="shared" si="75"/>
        <v>2.9099999999999682</v>
      </c>
      <c r="CK43" s="68">
        <f t="shared" si="76"/>
        <v>0.69999999999998863</v>
      </c>
      <c r="CL43" s="68">
        <f t="shared" si="77"/>
        <v>1.0799999999999841</v>
      </c>
      <c r="CM43" s="68">
        <f t="shared" si="78"/>
        <v>0.54000000000002046</v>
      </c>
      <c r="CN43" s="68">
        <f t="shared" si="79"/>
        <v>1.3899999999999864</v>
      </c>
      <c r="CO43" s="68">
        <f t="shared" si="80"/>
        <v>0.83000000000004093</v>
      </c>
      <c r="CP43" s="68">
        <f t="shared" si="81"/>
        <v>4.7099999999999795</v>
      </c>
      <c r="CQ43" s="68">
        <f t="shared" si="82"/>
        <v>3.3100000000000023</v>
      </c>
      <c r="CR43" s="68">
        <f t="shared" si="83"/>
        <v>-1.0000000000047748E-2</v>
      </c>
      <c r="CS43" s="68">
        <f t="shared" si="84"/>
        <v>1.9399999999999977</v>
      </c>
      <c r="CT43" s="74">
        <f t="shared" si="85"/>
        <v>1.7799999999999159</v>
      </c>
    </row>
    <row r="44" spans="36:110" ht="15.75" x14ac:dyDescent="0.25">
      <c r="AJ44" s="18"/>
      <c r="AK44" s="25"/>
      <c r="AL44" s="25"/>
      <c r="AM44" s="18"/>
      <c r="BO44" s="18"/>
      <c r="BP44" s="18"/>
      <c r="BQ44" s="18"/>
      <c r="BR44" s="18"/>
      <c r="BS44" s="18"/>
      <c r="CI44" s="67">
        <f t="shared" si="74"/>
        <v>19.400000000000006</v>
      </c>
      <c r="CJ44" s="68">
        <f t="shared" si="75"/>
        <v>2.1499999999999773</v>
      </c>
      <c r="CK44" s="68">
        <f t="shared" si="76"/>
        <v>3.4099999999999966</v>
      </c>
      <c r="CL44" s="68">
        <f t="shared" si="77"/>
        <v>4.0699999999999932</v>
      </c>
      <c r="CM44" s="68">
        <f t="shared" si="78"/>
        <v>1.3000000000000114</v>
      </c>
      <c r="CN44" s="68">
        <f t="shared" si="79"/>
        <v>3.5</v>
      </c>
      <c r="CO44" s="68">
        <f t="shared" si="80"/>
        <v>3.4200000000000159</v>
      </c>
      <c r="CP44" s="68">
        <f t="shared" si="81"/>
        <v>4.7800000000000296</v>
      </c>
      <c r="CQ44" s="68">
        <f t="shared" si="82"/>
        <v>3.8700000000000045</v>
      </c>
      <c r="CR44" s="68">
        <f t="shared" si="83"/>
        <v>3.5799999999999841</v>
      </c>
      <c r="CS44" s="68">
        <f t="shared" si="84"/>
        <v>7.8400000000000318</v>
      </c>
      <c r="CT44" s="74">
        <f t="shared" si="85"/>
        <v>8.1099999999999568</v>
      </c>
    </row>
    <row r="45" spans="36:110" ht="15.75" x14ac:dyDescent="0.25">
      <c r="AJ45" s="18"/>
      <c r="AK45" s="18"/>
      <c r="AL45" s="18"/>
      <c r="AM45" s="18"/>
      <c r="BO45" s="18"/>
      <c r="BP45" s="18"/>
      <c r="BQ45" s="18"/>
      <c r="BR45" s="18"/>
      <c r="BS45" s="18"/>
      <c r="CI45" s="67">
        <f t="shared" si="74"/>
        <v>4.7800000000000011</v>
      </c>
      <c r="CJ45" s="68">
        <f t="shared" si="75"/>
        <v>15.989999999999981</v>
      </c>
      <c r="CK45" s="68">
        <f t="shared" si="76"/>
        <v>-0.9299999999999784</v>
      </c>
      <c r="CL45" s="68">
        <f t="shared" si="77"/>
        <v>0.90999999999996817</v>
      </c>
      <c r="CM45" s="68">
        <f t="shared" si="78"/>
        <v>0.52000000000003865</v>
      </c>
      <c r="CN45" s="68">
        <f t="shared" si="79"/>
        <v>-0.14999999999997726</v>
      </c>
      <c r="CO45" s="68">
        <f t="shared" si="80"/>
        <v>9.0000000000031832E-2</v>
      </c>
      <c r="CP45" s="68">
        <f t="shared" si="81"/>
        <v>5.160000000000025</v>
      </c>
      <c r="CQ45" s="68">
        <f t="shared" si="82"/>
        <v>2.92999999999995</v>
      </c>
      <c r="CR45" s="68">
        <f t="shared" si="83"/>
        <v>-8.0000000000040927E-2</v>
      </c>
      <c r="CS45" s="68">
        <f t="shared" si="84"/>
        <v>1.9900000000000091</v>
      </c>
      <c r="CT45" s="74">
        <f t="shared" si="85"/>
        <v>3.8700000000000045</v>
      </c>
    </row>
    <row r="46" spans="36:110" ht="15.75" x14ac:dyDescent="0.25">
      <c r="AJ46" s="18"/>
      <c r="AK46" s="18"/>
      <c r="AL46" s="18"/>
      <c r="AM46" s="18"/>
      <c r="BO46" s="18"/>
      <c r="BP46" s="18"/>
      <c r="BQ46" s="18"/>
      <c r="BR46" s="18"/>
      <c r="BS46" s="18"/>
      <c r="CI46" s="67">
        <f t="shared" si="74"/>
        <v>2.210000000000008</v>
      </c>
      <c r="CJ46" s="68">
        <f t="shared" si="75"/>
        <v>-0.28000000000000114</v>
      </c>
      <c r="CK46" s="68">
        <f t="shared" si="76"/>
        <v>0.43000000000000682</v>
      </c>
      <c r="CL46" s="68">
        <f t="shared" si="77"/>
        <v>3.7799999999999727</v>
      </c>
      <c r="CM46" s="68">
        <f t="shared" si="78"/>
        <v>1.5800000000000409</v>
      </c>
      <c r="CN46" s="68">
        <f t="shared" si="79"/>
        <v>1.4500000000000455</v>
      </c>
      <c r="CO46" s="68">
        <f t="shared" si="80"/>
        <v>1.8300000000000409</v>
      </c>
      <c r="CP46" s="68">
        <f t="shared" si="81"/>
        <v>5.5299999999999727</v>
      </c>
      <c r="CQ46" s="68">
        <f t="shared" si="82"/>
        <v>4.9699999999999704</v>
      </c>
      <c r="CR46" s="68">
        <f t="shared" si="83"/>
        <v>2.1699999999999591</v>
      </c>
      <c r="CS46" s="68">
        <f t="shared" si="84"/>
        <v>2.9900000000000091</v>
      </c>
      <c r="CT46" s="74">
        <f t="shared" si="85"/>
        <v>3.9999999999999432</v>
      </c>
    </row>
    <row r="47" spans="36:110" ht="15.75" x14ac:dyDescent="0.25">
      <c r="AJ47" s="18"/>
      <c r="AK47" s="18"/>
      <c r="AL47" s="18"/>
      <c r="AM47" s="18"/>
      <c r="BO47" s="18"/>
      <c r="BP47" s="18"/>
      <c r="BQ47" s="18"/>
      <c r="BR47" s="18"/>
      <c r="BS47" s="18"/>
      <c r="CI47" s="67">
        <f t="shared" si="74"/>
        <v>5.5300000000000011</v>
      </c>
      <c r="CJ47" s="68">
        <f t="shared" si="75"/>
        <v>9.3000000000000114</v>
      </c>
      <c r="CK47" s="68">
        <f t="shared" si="76"/>
        <v>0.39999999999997726</v>
      </c>
      <c r="CL47" s="68">
        <f t="shared" si="77"/>
        <v>6.0199999999999818</v>
      </c>
      <c r="CM47" s="68">
        <f t="shared" si="78"/>
        <v>5.3899999999999864</v>
      </c>
      <c r="CN47" s="68">
        <f t="shared" si="79"/>
        <v>2.2300000000000182</v>
      </c>
      <c r="CO47" s="68">
        <f t="shared" si="80"/>
        <v>5.7200000000000273</v>
      </c>
      <c r="CP47" s="68">
        <f t="shared" si="81"/>
        <v>4.3500000000000227</v>
      </c>
      <c r="CQ47" s="68">
        <f t="shared" si="82"/>
        <v>7.8699999999999477</v>
      </c>
      <c r="CR47" s="68">
        <f t="shared" si="83"/>
        <v>3.2499999999999432</v>
      </c>
      <c r="CS47" s="68">
        <f t="shared" si="84"/>
        <v>3.6299999999999955</v>
      </c>
      <c r="CT47" s="74">
        <f t="shared" si="85"/>
        <v>9.2599999999999909</v>
      </c>
    </row>
    <row r="48" spans="36:110" ht="15.75" x14ac:dyDescent="0.25">
      <c r="CI48" s="67">
        <f t="shared" si="74"/>
        <v>9.0200000000000102</v>
      </c>
      <c r="CJ48" s="68">
        <f t="shared" si="75"/>
        <v>2.3400000000000034</v>
      </c>
      <c r="CK48" s="68">
        <f t="shared" si="76"/>
        <v>4.5699999999999932</v>
      </c>
      <c r="CL48" s="68">
        <f t="shared" si="77"/>
        <v>10.009999999999991</v>
      </c>
      <c r="CM48" s="68">
        <f t="shared" si="78"/>
        <v>11.580000000000041</v>
      </c>
      <c r="CN48" s="68">
        <f t="shared" si="79"/>
        <v>12.310000000000002</v>
      </c>
      <c r="CO48" s="68">
        <f t="shared" si="80"/>
        <v>8.2700000000000387</v>
      </c>
      <c r="CP48" s="68">
        <f t="shared" si="81"/>
        <v>-3.7699999999999818</v>
      </c>
      <c r="CQ48" s="68">
        <f t="shared" si="82"/>
        <v>7.3400000000000318</v>
      </c>
      <c r="CR48" s="68">
        <f t="shared" si="83"/>
        <v>3.8599999999999568</v>
      </c>
      <c r="CS48" s="68">
        <f t="shared" si="84"/>
        <v>8.9900000000000091</v>
      </c>
      <c r="CT48" s="74">
        <f t="shared" si="85"/>
        <v>10.629999999999995</v>
      </c>
    </row>
    <row r="49" spans="87:98" ht="15.75" x14ac:dyDescent="0.25">
      <c r="CI49" s="67">
        <f t="shared" si="74"/>
        <v>2.8599999999999852</v>
      </c>
      <c r="CJ49" s="68">
        <f t="shared" si="75"/>
        <v>1.7299999999999898</v>
      </c>
      <c r="CK49" s="68">
        <f t="shared" si="76"/>
        <v>8.5600000000000023</v>
      </c>
      <c r="CL49" s="68">
        <f t="shared" si="77"/>
        <v>3.3899999999999864</v>
      </c>
      <c r="CM49" s="68">
        <f t="shared" si="78"/>
        <v>4.1200000000000045</v>
      </c>
      <c r="CN49" s="68">
        <f t="shared" si="79"/>
        <v>7.2699999999999818</v>
      </c>
      <c r="CO49" s="68">
        <f t="shared" si="80"/>
        <v>15.79000000000002</v>
      </c>
      <c r="CP49" s="68">
        <f t="shared" si="81"/>
        <v>9.160000000000025</v>
      </c>
      <c r="CQ49" s="68">
        <f t="shared" si="82"/>
        <v>8.5600000000000023</v>
      </c>
      <c r="CR49" s="68">
        <f t="shared" si="83"/>
        <v>11.109999999999957</v>
      </c>
      <c r="CS49" s="68">
        <f t="shared" si="84"/>
        <v>20.329999999999984</v>
      </c>
      <c r="CT49" s="74">
        <f t="shared" si="85"/>
        <v>18.669999999999959</v>
      </c>
    </row>
    <row r="50" spans="87:98" ht="15.75" x14ac:dyDescent="0.25">
      <c r="CI50" s="67">
        <f t="shared" si="74"/>
        <v>8.2300000000000182</v>
      </c>
      <c r="CJ50" s="68">
        <f t="shared" si="75"/>
        <v>-0.28999999999999204</v>
      </c>
      <c r="CK50" s="68">
        <f t="shared" si="76"/>
        <v>1.1200000000000045</v>
      </c>
      <c r="CL50" s="68">
        <f t="shared" si="77"/>
        <v>7.9599999999999795</v>
      </c>
      <c r="CM50" s="68">
        <f t="shared" si="78"/>
        <v>7.3799999999999955</v>
      </c>
      <c r="CN50" s="68">
        <f t="shared" si="79"/>
        <v>4.8799999999999955</v>
      </c>
      <c r="CO50" s="68">
        <f t="shared" si="80"/>
        <v>2.9399999999999977</v>
      </c>
      <c r="CP50" s="68">
        <f t="shared" si="81"/>
        <v>11.139999999999986</v>
      </c>
      <c r="CQ50" s="68">
        <f t="shared" si="82"/>
        <v>2.42999999999995</v>
      </c>
      <c r="CR50" s="68">
        <f t="shared" si="83"/>
        <v>1.8699999999999477</v>
      </c>
      <c r="CS50" s="68">
        <f t="shared" si="84"/>
        <v>6.4799999999999613</v>
      </c>
      <c r="CT50" s="74">
        <f t="shared" si="85"/>
        <v>4.5999999999999659</v>
      </c>
    </row>
    <row r="51" spans="87:98" ht="15.75" x14ac:dyDescent="0.25">
      <c r="CI51" s="67">
        <f t="shared" si="74"/>
        <v>6.1400000000000148</v>
      </c>
      <c r="CJ51" s="68">
        <f t="shared" si="75"/>
        <v>0.49000000000000909</v>
      </c>
      <c r="CK51" s="68">
        <f t="shared" si="76"/>
        <v>1.9199999999999875</v>
      </c>
      <c r="CL51" s="68">
        <f t="shared" si="77"/>
        <v>0.24000000000000909</v>
      </c>
      <c r="CM51" s="68">
        <f t="shared" si="78"/>
        <v>1.0500000000000114</v>
      </c>
      <c r="CN51" s="68">
        <f t="shared" si="79"/>
        <v>0.52999999999997272</v>
      </c>
      <c r="CO51" s="68">
        <f t="shared" si="80"/>
        <v>0.68000000000000682</v>
      </c>
      <c r="CP51" s="68">
        <f t="shared" si="81"/>
        <v>-4.7699999999999818</v>
      </c>
      <c r="CQ51" s="68">
        <f t="shared" si="82"/>
        <v>4.6899999999999977</v>
      </c>
      <c r="CR51" s="68">
        <f t="shared" si="83"/>
        <v>2.839999999999975</v>
      </c>
      <c r="CS51" s="68">
        <f t="shared" si="84"/>
        <v>5.3999999999999773</v>
      </c>
      <c r="CT51" s="74">
        <f t="shared" si="85"/>
        <v>6.3899999999999295</v>
      </c>
    </row>
    <row r="52" spans="87:98" ht="15.75" x14ac:dyDescent="0.25">
      <c r="CI52" s="67">
        <f t="shared" si="74"/>
        <v>3.4200000000000159</v>
      </c>
      <c r="CJ52" s="68">
        <f t="shared" si="75"/>
        <v>0.6799999999999784</v>
      </c>
      <c r="CK52" s="68">
        <f t="shared" si="76"/>
        <v>0.63999999999998636</v>
      </c>
      <c r="CL52" s="68">
        <f t="shared" si="77"/>
        <v>3.1100000000000136</v>
      </c>
      <c r="CM52" s="68">
        <f t="shared" si="78"/>
        <v>10.370000000000005</v>
      </c>
      <c r="CN52" s="68">
        <f t="shared" si="79"/>
        <v>4.660000000000025</v>
      </c>
      <c r="CO52" s="68">
        <f t="shared" si="80"/>
        <v>4.7400000000000091</v>
      </c>
      <c r="CP52" s="68">
        <f t="shared" si="81"/>
        <v>0.96000000000003638</v>
      </c>
      <c r="CQ52" s="68">
        <f t="shared" si="82"/>
        <v>5.1500000000000341</v>
      </c>
      <c r="CR52" s="68">
        <f t="shared" si="83"/>
        <v>3.8899999999999864</v>
      </c>
      <c r="CS52" s="68">
        <f t="shared" si="84"/>
        <v>5.1800000000000068</v>
      </c>
      <c r="CT52" s="74">
        <f t="shared" si="85"/>
        <v>7.8799999999999955</v>
      </c>
    </row>
    <row r="53" spans="87:98" ht="16.5" thickBot="1" x14ac:dyDescent="0.3">
      <c r="CI53" s="75">
        <f t="shared" si="74"/>
        <v>2.6099999999999852</v>
      </c>
      <c r="CJ53" s="76">
        <f t="shared" si="75"/>
        <v>7.8299999999999841</v>
      </c>
      <c r="CK53" s="76">
        <f t="shared" si="76"/>
        <v>2.6500000000000057</v>
      </c>
      <c r="CL53" s="76">
        <f t="shared" si="77"/>
        <v>4.4399999999999977</v>
      </c>
      <c r="CM53" s="76">
        <f t="shared" si="78"/>
        <v>3.0999999999999659</v>
      </c>
      <c r="CN53" s="76">
        <f t="shared" si="79"/>
        <v>8.5200000000000387</v>
      </c>
      <c r="CO53" s="76">
        <f t="shared" si="80"/>
        <v>2.3400000000000318</v>
      </c>
      <c r="CP53" s="76">
        <f t="shared" si="81"/>
        <v>0.56999999999999318</v>
      </c>
      <c r="CQ53" s="76">
        <f t="shared" si="82"/>
        <v>3.7099999999999795</v>
      </c>
      <c r="CR53" s="76">
        <f t="shared" si="83"/>
        <v>1.8199999999999932</v>
      </c>
      <c r="CS53" s="76">
        <f t="shared" si="84"/>
        <v>4.3000000000000114</v>
      </c>
      <c r="CT53" s="77">
        <f t="shared" si="85"/>
        <v>5.2299999999999613</v>
      </c>
    </row>
    <row r="54" spans="87:98" ht="15.75" x14ac:dyDescent="0.25">
      <c r="CI54" s="68"/>
    </row>
    <row r="55" spans="87:98" ht="15.75" x14ac:dyDescent="0.25">
      <c r="CI55" s="68"/>
    </row>
    <row r="56" spans="87:98" ht="15.75" x14ac:dyDescent="0.25">
      <c r="CI56" s="68"/>
    </row>
    <row r="57" spans="87:98" ht="15.75" x14ac:dyDescent="0.25">
      <c r="CI57" s="68"/>
    </row>
    <row r="58" spans="87:98" ht="15.75" x14ac:dyDescent="0.25">
      <c r="CI58" s="68"/>
    </row>
    <row r="59" spans="87:98" ht="15.75" x14ac:dyDescent="0.25">
      <c r="CI59" s="68"/>
    </row>
    <row r="60" spans="87:98" ht="15.75" x14ac:dyDescent="0.25">
      <c r="CI60" s="68"/>
    </row>
    <row r="61" spans="87:98" ht="15.75" x14ac:dyDescent="0.25">
      <c r="CI61" s="68"/>
    </row>
    <row r="62" spans="87:98" ht="15.75" x14ac:dyDescent="0.25">
      <c r="CI62" s="68"/>
    </row>
    <row r="63" spans="87:98" ht="15.75" x14ac:dyDescent="0.25">
      <c r="CI63" s="68"/>
    </row>
  </sheetData>
  <conditionalFormatting sqref="CU14:CU25 DC14:DD25 CU2:DF13">
    <cfRule type="cellIs" dxfId="0" priority="1" operator="greaterThan">
      <formula>$AY$2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Saccharin fading</vt:lpstr>
      <vt:lpstr>SA training</vt:lpstr>
      <vt:lpstr>Reactivation</vt:lpstr>
      <vt:lpstr>Relapse test</vt:lpstr>
      <vt:lpstr>Rebaselining</vt:lpstr>
      <vt:lpstr>Extinction</vt:lpstr>
      <vt:lpstr>CS reinstatement</vt:lpstr>
      <vt:lpstr>Two bottle choice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L. Milton</dc:creator>
  <cp:lastModifiedBy>Amy L. Milton</cp:lastModifiedBy>
  <dcterms:created xsi:type="dcterms:W3CDTF">2017-03-30T13:39:34Z</dcterms:created>
  <dcterms:modified xsi:type="dcterms:W3CDTF">2018-01-04T14:09:06Z</dcterms:modified>
</cp:coreProperties>
</file>